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07" documentId="120_S{2AC9BD13-BADA-5192-A53E-5A8FF88502F6}" xr6:coauthVersionLast="47" xr6:coauthVersionMax="47" xr10:uidLastSave="{52FEE369-EFAD-40E4-9722-7055F359BE4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G7" i="9"/>
  <c r="J4" i="9"/>
  <c r="J5" i="9"/>
  <c r="J6" i="9"/>
  <c r="J7" i="9"/>
  <c r="L4" i="9"/>
  <c r="L5" i="9"/>
  <c r="L6" i="9"/>
  <c r="L7" i="9"/>
  <c r="I2" i="9"/>
  <c r="I3" i="9"/>
  <c r="I4" i="9"/>
  <c r="I5" i="9"/>
  <c r="I6" i="9"/>
  <c r="I7" i="9"/>
  <c r="G2" i="9"/>
  <c r="G3" i="9"/>
  <c r="G8" i="9"/>
  <c r="G9" i="9"/>
  <c r="I10" i="9"/>
  <c r="L3" i="9"/>
  <c r="J3" i="9"/>
  <c r="L2" i="9"/>
  <c r="J2"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<sst xmlns="http://schemas.openxmlformats.org/spreadsheetml/2006/main" count="180310" uniqueCount="39141">
  <si>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</si>
  <si>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</si>
  <si>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</si>
  <si>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</si>
  <si>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</si>
  <si>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</si>
  <si>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</si>
  <si>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</si>
  <si>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</si>
  <si>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</si>
  <si>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</si>
  <si>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</si>
  <si>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</si>
  <si>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</si>
  <si>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</si>
  <si>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</si>
  <si>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</si>
  <si>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</si>
  <si>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</si>
  <si>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</si>
  <si>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</si>
  <si>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</si>
  <si>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</si>
  <si>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</si>
  <si>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</si>
  <si>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</si>
  <si>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</si>
  <si>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</si>
  <si>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</si>
  <si>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</si>
  <si>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</si>
  <si>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</si>
  <si>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</si>
  <si>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</si>
  <si>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</si>
  <si>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</si>
  <si>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</si>
  <si>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</si>
  <si>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</si>
  <si>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</si>
  <si>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</si>
  <si>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</si>
  <si>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</si>
  <si>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</si>
  <si>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</si>
  <si>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</si>
  <si>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</si>
  <si>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</si>
  <si>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</si>
  <si>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</si>
  <si>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</si>
  <si>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</si>
  <si>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</si>
  <si>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</si>
  <si>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</si>
  <si>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</si>
  <si>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</si>
  <si>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</si>
  <si>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</si>
  <si>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</si>
  <si>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</si>
  <si>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</si>
  <si>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</si>
  <si>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</si>
  <si>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</si>
  <si>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</si>
  <si>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</si>
  <si>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</si>
  <si>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</si>
  <si>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</si>
  <si>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</si>
  <si>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</si>
  <si>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</si>
  <si>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</si>
  <si>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</si>
  <si>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</si>
  <si>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</si>
  <si>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</si>
  <si>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</si>
  <si>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</si>
  <si>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</si>
  <si>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</si>
  <si>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</si>
  <si>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</si>
  <si>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</si>
  <si>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</si>
  <si>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</si>
  <si>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</si>
  <si>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</si>
  <si>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</si>
  <si>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</si>
  <si>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</si>
  <si>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</si>
  <si>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</si>
  <si>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</si>
  <si>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</si>
  <si>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</si>
  <si>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</si>
  <si>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</si>
  <si>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</si>
  <si>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</si>
  <si>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</si>
  <si>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</si>
  <si>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</si>
  <si>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</si>
  <si>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</si>
  <si>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</si>
  <si>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</si>
  <si>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</si>
  <si>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</si>
  <si>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</si>
  <si>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</si>
  <si>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</si>
  <si>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</si>
  <si>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</si>
  <si>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</si>
  <si>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</si>
  <si>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</si>
  <si>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</si>
  <si>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</si>
  <si>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</si>
  <si>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</si>
  <si>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</si>
  <si>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</si>
  <si>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</si>
  <si>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</si>
  <si>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</si>
  <si>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</si>
  <si>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</si>
  <si>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</si>
  <si>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</si>
  <si>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</si>
  <si>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</si>
  <si>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</si>
  <si>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</si>
  <si>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</si>
  <si>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</si>
  <si>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</si>
  <si>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</si>
  <si>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</si>
  <si>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</si>
  <si>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</si>
  <si>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</si>
  <si>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</si>
  <si>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</si>
  <si>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</si>
  <si>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</si>
  <si>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</si>
  <si>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</si>
  <si>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</si>
  <si>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</si>
  <si>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</si>
  <si>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</si>
  <si>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</si>
  <si>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</si>
  <si>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</si>
  <si>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</si>
  <si>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</si>
  <si>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</si>
  <si>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</si>
  <si>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</si>
  <si>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</si>
  <si>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</si>
  <si>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</si>
  <si>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</si>
  <si>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</si>
  <si>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</si>
  <si>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</si>
  <si>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</si>
  <si>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</si>
  <si>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</si>
  <si>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</si>
  <si>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</si>
  <si>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</si>
  <si>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</si>
  <si>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</si>
  <si>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</si>
  <si>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</si>
  <si>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</si>
  <si>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</si>
  <si>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</si>
  <si>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</si>
  <si>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</si>
  <si>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</si>
  <si>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</si>
  <si>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</si>
  <si>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</si>
  <si>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</si>
  <si>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</si>
  <si>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</si>
  <si>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</si>
  <si>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</si>
  <si>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</si>
  <si>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</si>
  <si>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</si>
  <si>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</si>
  <si>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</si>
  <si>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</si>
  <si>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</si>
  <si>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</si>
  <si>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</si>
  <si>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</si>
  <si>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</si>
  <si>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</si>
  <si>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</si>
  <si>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</si>
  <si>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</si>
  <si>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</si>
  <si>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</si>
  <si>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</si>
  <si>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</si>
  <si>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</si>
  <si>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</si>
  <si>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</si>
  <si>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</si>
  <si>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</si>
  <si>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</si>
  <si>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</si>
  <si>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</si>
  <si>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</si>
  <si>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</si>
  <si>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</si>
  <si>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</si>
  <si>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</si>
  <si>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</si>
  <si>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</si>
  <si>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</si>
  <si>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</si>
  <si>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</si>
  <si>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</si>
  <si>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</si>
  <si>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</si>
  <si>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</si>
  <si>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</si>
  <si>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</si>
  <si>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</si>
  <si>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</si>
  <si>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</si>
  <si>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</si>
  <si>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</si>
  <si>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</si>
  <si>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</si>
  <si>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</si>
  <si>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</si>
  <si>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</si>
  <si>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</si>
  <si>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</si>
  <si>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</si>
  <si>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</si>
  <si>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</si>
  <si>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</si>
  <si>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</si>
  <si>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</si>
  <si>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</si>
  <si>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</si>
  <si>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</si>
  <si>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</si>
  <si>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</si>
  <si>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</si>
  <si>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</si>
  <si>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</si>
  <si>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</si>
  <si>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</si>
  <si>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</si>
  <si>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</si>
  <si>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</si>
  <si>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</si>
  <si>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</si>
  <si>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</si>
  <si>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</si>
  <si>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</si>
  <si>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</si>
  <si>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</si>
  <si>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</si>
  <si>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</si>
  <si>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</si>
  <si>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</si>
  <si>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</si>
  <si>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</si>
  <si>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</si>
  <si>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</si>
  <si>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</si>
  <si>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</si>
  <si>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</si>
  <si>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</si>
  <si>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</si>
  <si>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</si>
  <si>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</si>
  <si>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</si>
  <si>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</si>
  <si>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</si>
  <si>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</si>
  <si>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</si>
  <si>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</si>
  <si>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</si>
  <si>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</si>
  <si>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</si>
  <si>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</si>
  <si>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</si>
  <si>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</si>
  <si>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</si>
  <si>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</si>
  <si>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</si>
  <si>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</si>
  <si>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</si>
  <si>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</si>
  <si>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</si>
  <si>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</si>
  <si>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</si>
  <si>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</si>
  <si>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</si>
  <si>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</si>
  <si>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</si>
  <si>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</si>
  <si>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</si>
  <si>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</si>
  <si>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</si>
  <si>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</si>
  <si>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</si>
  <si>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</si>
  <si>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</si>
  <si>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</si>
  <si>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</si>
  <si>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</si>
  <si>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</si>
  <si>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</si>
  <si>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</si>
  <si>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</si>
  <si>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</si>
  <si>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</si>
  <si>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</si>
  <si>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</si>
  <si>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</si>
  <si>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</si>
  <si>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</si>
  <si>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</si>
  <si>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</si>
  <si>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</si>
  <si>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</si>
  <si>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</si>
  <si>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</si>
  <si>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</si>
  <si>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</si>
  <si>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</si>
  <si>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</si>
  <si>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</si>
  <si>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</si>
  <si>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</si>
  <si>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</si>
  <si>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</si>
  <si>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</si>
  <si>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</si>
  <si>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</si>
  <si>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</si>
  <si>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</si>
  <si>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</si>
  <si>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</si>
  <si>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</si>
  <si>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</si>
  <si>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</si>
  <si>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</si>
  <si>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</si>
  <si>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</si>
  <si>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</si>
  <si>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</si>
  <si>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</si>
  <si>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</si>
  <si>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</si>
  <si>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</si>
  <si>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</si>
  <si>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</si>
  <si>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</si>
  <si>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</si>
  <si>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</si>
  <si>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</si>
  <si>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</si>
  <si>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</si>
  <si>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</si>
  <si>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</si>
  <si>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</si>
  <si>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</si>
  <si>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</si>
  <si>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</si>
  <si>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</si>
  <si>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</si>
  <si>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</si>
  <si>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</si>
  <si>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</si>
  <si>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</si>
  <si>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</si>
  <si>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</si>
  <si>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</si>
  <si>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</si>
  <si>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</si>
  <si>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</si>
  <si>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</si>
  <si>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</si>
  <si>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</si>
  <si>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</si>
  <si>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</si>
  <si>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</si>
  <si>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</si>
  <si>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</si>
  <si>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</si>
  <si>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</si>
  <si>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</si>
  <si>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</si>
  <si>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</si>
  <si>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</si>
  <si>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</si>
  <si>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</si>
  <si>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</si>
  <si>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</si>
  <si>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</si>
  <si>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</si>
  <si>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</si>
  <si>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</si>
  <si>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</si>
  <si>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</si>
  <si>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</si>
  <si>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</si>
  <si>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</si>
  <si>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</si>
  <si>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</si>
  <si>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</si>
  <si>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</si>
  <si>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</si>
  <si>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</si>
  <si>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</si>
  <si>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</si>
  <si>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</si>
  <si>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</si>
  <si>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</si>
  <si>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</si>
  <si>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</si>
  <si>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</si>
  <si>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</si>
  <si>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</si>
  <si>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</si>
  <si>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</si>
  <si>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</si>
  <si>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</si>
  <si>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</si>
  <si>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</si>
  <si>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</si>
  <si>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</si>
  <si>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</si>
  <si>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</si>
  <si>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</si>
  <si>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</si>
  <si>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</si>
  <si>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</si>
  <si>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</si>
  <si>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</si>
  <si>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</si>
  <si>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</si>
  <si>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</si>
  <si>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</si>
  <si>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</si>
  <si>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</si>
  <si>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</si>
  <si>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</si>
  <si>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</si>
  <si>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</si>
  <si>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</si>
  <si>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</si>
  <si>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</si>
  <si>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</si>
  <si>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</si>
  <si>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</si>
  <si>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</si>
  <si>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</si>
  <si>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</si>
  <si>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</si>
  <si>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</si>
  <si>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</si>
  <si>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</si>
  <si>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</si>
  <si>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</si>
  <si>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</si>
  <si>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</si>
  <si>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</si>
  <si>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</si>
  <si>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</si>
  <si>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</si>
  <si>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</si>
  <si>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</si>
  <si>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</si>
  <si>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</si>
  <si>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</si>
  <si>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</si>
  <si>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</si>
  <si>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</si>
  <si>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</si>
  <si>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</si>
  <si>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</si>
  <si>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</si>
  <si>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</si>
  <si>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</si>
  <si>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</si>
  <si>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</si>
  <si>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</si>
  <si>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</si>
  <si>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</si>
  <si>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</si>
  <si>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</si>
  <si>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</si>
  <si>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</si>
  <si>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</si>
  <si>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</si>
  <si>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</si>
  <si>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</si>
  <si>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</si>
  <si>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</si>
  <si>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</si>
  <si>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</si>
  <si>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</si>
  <si>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</si>
  <si>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</si>
  <si>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</si>
  <si>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</si>
  <si>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</si>
  <si>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</si>
  <si>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</si>
  <si>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</si>
  <si>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</si>
  <si>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</si>
  <si>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</si>
  <si>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</si>
  <si>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</si>
  <si>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</si>
  <si>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</si>
  <si>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</si>
  <si>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</si>
  <si>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</si>
  <si>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</si>
  <si>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</si>
  <si>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</si>
  <si>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</si>
  <si>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</si>
  <si>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</si>
  <si>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</si>
  <si>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</si>
  <si>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</si>
  <si>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</si>
  <si>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</si>
  <si>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</si>
  <si>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</si>
  <si>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</si>
  <si>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</si>
  <si>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</si>
  <si>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</si>
  <si>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</si>
  <si>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</si>
  <si>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</si>
  <si>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</si>
  <si>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</si>
  <si>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</si>
  <si>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</si>
  <si>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</si>
  <si>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</si>
  <si>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</si>
  <si>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</si>
  <si>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</si>
  <si>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</si>
  <si>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</si>
  <si>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</si>
  <si>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</si>
  <si>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</si>
  <si>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</si>
  <si>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</si>
  <si>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</si>
  <si>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</si>
  <si>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</si>
  <si>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</si>
  <si>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</si>
  <si>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</si>
  <si>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</si>
  <si>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</si>
  <si>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</si>
  <si>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</si>
  <si>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</si>
  <si>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</si>
  <si>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</si>
  <si>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</si>
  <si>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</si>
  <si>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</si>
  <si>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</si>
  <si>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</si>
  <si>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</si>
  <si>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</si>
  <si>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</si>
  <si>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</si>
  <si>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</si>
  <si>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</si>
  <si>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</si>
  <si>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</si>
  <si>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</si>
  <si>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</si>
  <si>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</si>
  <si>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</si>
  <si>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</si>
  <si>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</si>
  <si>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</si>
  <si>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</si>
  <si>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</si>
  <si>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</si>
  <si>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</si>
  <si>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</si>
  <si>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</si>
  <si>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</si>
  <si>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</si>
  <si>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</si>
  <si>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</si>
  <si>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</si>
  <si>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</si>
  <si>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</si>
  <si>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</si>
  <si>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</si>
  <si>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</si>
  <si>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</si>
  <si>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</si>
  <si>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</si>
  <si>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</si>
  <si>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</si>
  <si>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</si>
  <si>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</si>
  <si>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</si>
  <si>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</si>
  <si>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</si>
  <si>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</si>
  <si>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</si>
  <si>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</si>
  <si>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</si>
  <si>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</si>
  <si>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</si>
  <si>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</si>
  <si>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</si>
  <si>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</si>
  <si>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</si>
  <si>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</si>
  <si>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</si>
  <si>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</si>
  <si>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</si>
  <si>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</si>
  <si>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</si>
  <si>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</si>
  <si>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</si>
  <si>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</si>
  <si>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</si>
  <si>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</si>
  <si>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</si>
  <si>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</si>
  <si>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</si>
  <si>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</si>
  <si>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</si>
  <si>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</si>
  <si>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</si>
  <si>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</si>
  <si>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</si>
  <si>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</si>
  <si>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</si>
  <si>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</si>
  <si>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</si>
  <si>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</si>
  <si>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</si>
  <si>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</si>
  <si>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</si>
  <si>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</si>
  <si>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</si>
  <si>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</si>
  <si>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</si>
  <si>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</si>
  <si>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</si>
  <si>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</si>
  <si>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</si>
  <si>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</si>
  <si>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</si>
  <si>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</si>
  <si>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</si>
  <si>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</si>
  <si>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</si>
  <si>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</si>
  <si>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</si>
  <si>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</si>
  <si>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</si>
  <si>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</si>
  <si>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</si>
  <si>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</si>
  <si>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</si>
  <si>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</si>
  <si>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</si>
  <si>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</si>
  <si>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</si>
  <si>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</si>
  <si>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</si>
  <si>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</si>
  <si>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</si>
  <si>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</si>
  <si>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</si>
  <si>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</si>
  <si>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</si>
  <si>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</si>
  <si>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</si>
  <si>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</si>
  <si>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</si>
  <si>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</si>
  <si>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</si>
  <si>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</si>
  <si>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</si>
  <si>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</si>
  <si>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</si>
  <si>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</si>
  <si>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</si>
  <si>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</si>
  <si>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</si>
  <si>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</si>
  <si>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</si>
  <si>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</si>
  <si>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</si>
  <si>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</si>
  <si>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</si>
  <si>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</si>
  <si>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</si>
  <si>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</si>
  <si>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</si>
  <si>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</si>
  <si>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</si>
  <si>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</si>
  <si>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</si>
  <si>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</si>
  <si>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</si>
  <si>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</si>
  <si>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</si>
  <si>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</si>
  <si>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</si>
  <si>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</si>
  <si>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</si>
  <si>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</si>
  <si>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</si>
  <si>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</si>
  <si>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</si>
  <si>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</si>
  <si>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</si>
  <si>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</si>
  <si>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</si>
  <si>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</si>
  <si>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</si>
  <si>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</si>
  <si>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</si>
  <si>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</si>
  <si>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</si>
  <si>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</si>
  <si>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</si>
  <si>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</si>
  <si>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</si>
  <si>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</si>
  <si>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</si>
  <si>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</si>
  <si>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</si>
  <si>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</si>
  <si>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</si>
  <si>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</si>
  <si>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</si>
  <si>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</si>
  <si>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</si>
  <si>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</si>
  <si>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</si>
  <si>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</si>
  <si>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</si>
  <si>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</si>
  <si>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</si>
  <si>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</si>
  <si>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</si>
  <si>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</si>
  <si>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</si>
  <si>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</si>
  <si>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</si>
  <si>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</si>
  <si>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</si>
  <si>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</si>
  <si>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</si>
  <si>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</si>
  <si>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</si>
  <si>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</si>
  <si>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</si>
  <si>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</si>
  <si>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</si>
  <si>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</si>
  <si>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</si>
  <si>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</si>
  <si>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</si>
  <si>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</si>
  <si>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</si>
  <si>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</si>
  <si>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</si>
  <si>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</si>
  <si>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</si>
  <si>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</si>
  <si>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</si>
  <si>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</si>
  <si>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</si>
  <si>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</si>
  <si>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</si>
  <si>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</si>
  <si>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</si>
  <si>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</si>
  <si>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</si>
  <si>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</si>
  <si>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</si>
  <si>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</si>
  <si>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</si>
  <si>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</si>
  <si>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</si>
  <si>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</si>
  <si>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</si>
  <si>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</si>
  <si>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</si>
  <si>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</si>
  <si>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</si>
  <si>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</si>
  <si>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</si>
  <si>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</si>
  <si>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</si>
  <si>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</si>
  <si>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</si>
  <si>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</si>
  <si>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</si>
  <si>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</si>
  <si>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</si>
  <si>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</si>
  <si>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</si>
  <si>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</si>
  <si>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</si>
  <si>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</si>
  <si>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</si>
  <si>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</si>
  <si>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</si>
  <si>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</si>
  <si>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</si>
  <si>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</si>
  <si>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</si>
  <si>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</si>
  <si>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</si>
  <si>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</si>
  <si>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</si>
  <si>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</si>
  <si>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</si>
  <si>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</si>
  <si>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</si>
  <si>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</si>
  <si>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</si>
  <si>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</si>
  <si>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</si>
  <si>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</si>
  <si>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</si>
  <si>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</si>
  <si>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</si>
  <si>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</si>
  <si>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</si>
  <si>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</si>
  <si>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</si>
  <si>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</si>
  <si>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</si>
  <si>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</si>
  <si>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</si>
  <si>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</si>
  <si>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</si>
  <si>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</si>
  <si>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</si>
  <si>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</si>
  <si>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</si>
  <si>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</si>
  <si>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</si>
  <si>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</si>
  <si>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</si>
  <si>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</si>
  <si>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</si>
  <si>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</si>
  <si>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</si>
  <si>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</si>
  <si>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</si>
  <si>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</si>
  <si>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</si>
  <si>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</si>
  <si>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</si>
  <si>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</si>
  <si>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</si>
  <si>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</si>
  <si>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</si>
  <si>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</si>
  <si>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</si>
  <si>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</si>
  <si>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</si>
  <si>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</si>
  <si>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</si>
  <si>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</si>
  <si>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</si>
  <si>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</si>
  <si>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</si>
  <si>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</si>
  <si>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</si>
  <si>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</si>
  <si>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</si>
  <si>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</si>
  <si>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</si>
  <si>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</si>
  <si>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</si>
  <si>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</si>
  <si>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</si>
  <si>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</si>
  <si>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</si>
  <si>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</si>
  <si>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</si>
  <si>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</si>
  <si>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</si>
  <si>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</si>
  <si>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</si>
  <si>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</si>
  <si>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</si>
  <si>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</si>
  <si>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</si>
  <si>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</si>
  <si>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</si>
  <si>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</si>
  <si>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</si>
  <si>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</si>
  <si>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</si>
  <si>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</si>
  <si>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</si>
  <si>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</si>
  <si>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</si>
  <si>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</si>
  <si>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</si>
  <si>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</si>
  <si>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</si>
  <si>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</si>
  <si>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</si>
  <si>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</si>
  <si>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</si>
  <si>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</si>
  <si>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</si>
  <si>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</si>
  <si>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</si>
  <si>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</si>
  <si>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</si>
  <si>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</si>
  <si>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</si>
  <si>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</si>
  <si>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</si>
  <si>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</si>
  <si>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</si>
  <si>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</si>
  <si>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</si>
  <si>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</si>
  <si>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</si>
  <si>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</si>
  <si>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</si>
  <si>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</si>
  <si>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</si>
  <si>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</si>
  <si>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</si>
  <si>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</si>
  <si>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</si>
  <si>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</si>
  <si>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</si>
  <si>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</si>
  <si>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</si>
  <si>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</si>
  <si>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</si>
  <si>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</si>
  <si>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</si>
  <si>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</si>
  <si>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</si>
  <si>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</si>
  <si>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</si>
  <si>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</si>
  <si>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</si>
  <si>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</si>
  <si>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</si>
  <si>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</si>
  <si>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</si>
  <si>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</si>
  <si>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</si>
  <si>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</si>
  <si>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</si>
  <si>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</si>
  <si>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</si>
  <si>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</si>
  <si>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</si>
  <si>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</si>
  <si>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</si>
  <si>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</si>
  <si>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</si>
  <si>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</si>
  <si>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</si>
  <si>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</si>
  <si>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</si>
  <si>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</si>
  <si>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</si>
  <si>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</si>
  <si>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</si>
  <si>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</si>
  <si>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</si>
  <si>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</si>
  <si>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</si>
  <si>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</si>
  <si>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</si>
  <si>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</si>
  <si>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</si>
  <si>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</si>
  <si>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</si>
  <si>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</si>
  <si>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</si>
  <si>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</si>
  <si>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</si>
  <si>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</si>
  <si>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</si>
  <si>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</si>
  <si>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</si>
  <si>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</si>
  <si>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</si>
  <si>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</si>
  <si>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</si>
  <si>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</si>
  <si>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</si>
  <si>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</si>
  <si>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</si>
  <si>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</si>
  <si>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</si>
  <si>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</si>
  <si>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</si>
  <si>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</si>
  <si>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</si>
  <si>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</si>
  <si>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</si>
  <si>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</si>
  <si>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</si>
  <si>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</si>
  <si>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</si>
  <si>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</si>
  <si>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</si>
  <si>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</si>
  <si>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</si>
  <si>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</si>
  <si>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</si>
  <si>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</si>
  <si>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</si>
  <si>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</si>
  <si>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</si>
  <si>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</si>
  <si>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</si>
  <si>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</si>
  <si>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</si>
  <si>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</si>
  <si>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</si>
  <si>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</si>
  <si>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</si>
  <si>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</si>
  <si>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</si>
  <si>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</si>
  <si>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</si>
  <si>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</si>
  <si>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</si>
  <si>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</si>
  <si>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</si>
  <si>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</si>
  <si>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</si>
  <si>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</si>
  <si>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</si>
  <si>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</si>
  <si>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</si>
  <si>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</si>
  <si>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</si>
  <si>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</si>
  <si>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</si>
  <si>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</si>
  <si>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</si>
  <si>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</si>
  <si>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</si>
  <si>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</si>
  <si>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</si>
  <si>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</si>
  <si>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</si>
  <si>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</si>
  <si>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</si>
  <si>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</si>
  <si>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</si>
  <si>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</si>
  <si>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</si>
  <si>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</si>
  <si>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</si>
  <si>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</si>
  <si>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</si>
  <si>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</si>
  <si>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</si>
  <si>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</si>
  <si>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</si>
  <si>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</si>
  <si>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</si>
  <si>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</si>
  <si>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</si>
  <si>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</si>
  <si>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</si>
  <si>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</si>
  <si>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</si>
  <si>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</si>
  <si>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</si>
  <si>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</si>
  <si>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</si>
  <si>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</si>
  <si>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</si>
  <si>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</si>
  <si>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</si>
  <si>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</si>
  <si>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</si>
  <si>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</si>
  <si>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</si>
  <si>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</si>
  <si>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</si>
  <si>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</si>
  <si>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</si>
  <si>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</si>
  <si>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</si>
  <si>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</si>
  <si>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</si>
  <si>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</si>
  <si>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</si>
  <si>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</si>
  <si>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</si>
  <si>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</si>
  <si>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</si>
  <si>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</si>
  <si>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</si>
  <si>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</si>
  <si>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</si>
  <si>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</si>
  <si>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</si>
  <si>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</si>
  <si>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</si>
  <si>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</si>
  <si>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</si>
  <si>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</si>
  <si>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</si>
  <si>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</si>
  <si>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</si>
  <si>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</si>
  <si>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</si>
  <si>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</si>
  <si>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</si>
  <si>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</si>
  <si>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</si>
  <si>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</si>
  <si>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</si>
  <si>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</si>
  <si>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</si>
  <si>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</si>
  <si>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</si>
  <si>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</si>
  <si>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</si>
  <si>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</si>
  <si>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</si>
  <si>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</si>
  <si>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</si>
  <si>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</si>
  <si>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</si>
  <si>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</si>
  <si>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</si>
  <si>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</si>
  <si>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</si>
  <si>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</si>
  <si>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</si>
  <si>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</si>
  <si>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</si>
  <si>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</si>
  <si>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</si>
  <si>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</si>
  <si>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</si>
  <si>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</si>
  <si>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</si>
  <si>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</si>
  <si>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</si>
  <si>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</si>
  <si>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</si>
  <si>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</si>
  <si>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</si>
  <si>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</si>
  <si>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</si>
  <si>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</si>
  <si>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</si>
  <si>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</si>
  <si>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</si>
  <si>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</si>
  <si>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</si>
  <si>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</si>
  <si>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</si>
  <si>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</si>
  <si>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</si>
  <si>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</si>
  <si>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</si>
  <si>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</si>
  <si>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</si>
  <si>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</si>
  <si>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</si>
  <si>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</si>
  <si>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</si>
  <si>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</si>
  <si>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</si>
  <si>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</si>
  <si>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</si>
  <si>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</si>
  <si>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</si>
  <si>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</si>
  <si>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</si>
  <si>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</si>
  <si>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</si>
  <si>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</si>
  <si>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</si>
  <si>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</si>
  <si>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</si>
  <si>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</si>
  <si>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</si>
  <si>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</si>
  <si>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</si>
  <si>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</si>
  <si>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</si>
  <si>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</si>
  <si>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</si>
  <si>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</si>
  <si>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</si>
  <si>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</si>
  <si>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</si>
  <si>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</si>
  <si>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</si>
  <si>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</si>
  <si>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</si>
  <si>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</si>
  <si>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</si>
  <si>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</si>
  <si>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</si>
  <si>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</si>
  <si>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</si>
  <si>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</si>
  <si>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</si>
  <si>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</si>
  <si>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</si>
  <si>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</si>
  <si>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</si>
  <si>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</si>
  <si>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</si>
  <si>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</si>
  <si>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</si>
  <si>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</si>
  <si>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</si>
  <si>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</si>
  <si>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</si>
  <si>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</si>
  <si>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</si>
  <si>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</si>
  <si>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</si>
  <si>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</si>
  <si>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</si>
  <si>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</si>
  <si>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</si>
  <si>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</si>
  <si>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</si>
  <si>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</si>
  <si>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</si>
  <si>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</si>
  <si>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</si>
  <si>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</si>
  <si>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</si>
  <si>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</si>
  <si>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</si>
  <si>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</si>
  <si>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</si>
  <si>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</si>
  <si>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</si>
  <si>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</si>
  <si>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</si>
  <si>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</si>
  <si>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</si>
  <si>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</si>
  <si>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</si>
  <si>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</si>
  <si>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</si>
  <si>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</si>
  <si>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</si>
  <si>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</si>
  <si>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</si>
  <si>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</si>
  <si>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</si>
  <si>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</si>
  <si>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</si>
  <si>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</si>
  <si>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</si>
  <si>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</si>
  <si>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</si>
  <si>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</si>
  <si>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</si>
  <si>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</si>
  <si>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</si>
  <si>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</si>
  <si>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</si>
  <si>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</si>
  <si>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</si>
  <si>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</si>
  <si>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</si>
  <si>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</si>
  <si>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</si>
  <si>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</si>
  <si>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</si>
  <si>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</si>
  <si>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</si>
  <si>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</si>
  <si>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</si>
  <si>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</si>
  <si>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</si>
  <si>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</si>
  <si>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</si>
  <si>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</si>
  <si>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</si>
  <si>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</si>
  <si>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</si>
  <si>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</si>
  <si>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</si>
  <si>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</si>
  <si>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</si>
  <si>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</si>
  <si>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</si>
  <si>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</si>
  <si>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</si>
  <si>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</si>
  <si>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</si>
  <si>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</si>
  <si>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</si>
  <si>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</si>
  <si>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</si>
  <si>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</si>
  <si>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</si>
  <si>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</si>
  <si>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</si>
  <si>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</si>
  <si>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</si>
  <si>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</si>
  <si>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</si>
  <si>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</si>
  <si>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</si>
  <si>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</si>
  <si>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</si>
  <si>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</si>
  <si>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</si>
  <si>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</si>
  <si>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</si>
  <si>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</si>
  <si>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</si>
  <si>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</si>
  <si>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</si>
  <si>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</si>
  <si>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</si>
  <si>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</si>
  <si>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</si>
  <si>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</si>
  <si>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</si>
  <si>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</si>
  <si>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</si>
  <si>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</si>
  <si>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</si>
  <si>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</si>
  <si>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</si>
  <si>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</si>
  <si>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</si>
  <si>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</si>
  <si>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</si>
  <si>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</si>
  <si>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</si>
  <si>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</si>
  <si>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</si>
  <si>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</si>
  <si>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</si>
  <si>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</si>
  <si>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</si>
  <si>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</si>
  <si>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</si>
  <si>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</si>
  <si>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</si>
  <si>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</si>
  <si>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</si>
  <si>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</si>
  <si>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</si>
  <si>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</si>
  <si>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</si>
  <si>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</si>
  <si>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</si>
  <si>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</si>
  <si>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</si>
  <si>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</si>
  <si>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</si>
  <si>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</si>
  <si>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</si>
  <si>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</si>
  <si>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</si>
  <si>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</si>
  <si>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</si>
  <si>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</si>
  <si>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</si>
  <si>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</si>
  <si>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</si>
  <si>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</si>
  <si>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</si>
  <si>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</si>
  <si>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</si>
  <si>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</si>
  <si>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</si>
  <si>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</si>
  <si>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</si>
  <si>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</si>
  <si>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</si>
  <si>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</si>
  <si>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</si>
  <si>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</si>
  <si>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</si>
  <si>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</si>
  <si>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</si>
  <si>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</si>
  <si>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</si>
  <si>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</si>
  <si>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</si>
  <si>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</si>
  <si>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</si>
  <si>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</si>
  <si>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</si>
  <si>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</si>
  <si>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</si>
  <si>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</si>
  <si>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</si>
  <si>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</si>
  <si>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</si>
  <si>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</si>
  <si>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</si>
  <si>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</si>
  <si>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</si>
  <si>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</si>
  <si>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</si>
  <si>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</si>
  <si>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</si>
  <si>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</si>
  <si>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</si>
  <si>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</si>
  <si>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</si>
  <si>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</si>
  <si>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</si>
  <si>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</si>
  <si>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</si>
  <si>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</si>
  <si>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</si>
  <si>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</si>
  <si>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</si>
  <si>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</si>
  <si>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</si>
  <si>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</si>
  <si>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</si>
  <si>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</si>
  <si>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</si>
  <si>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</si>
  <si>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</si>
  <si>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</si>
  <si>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</si>
  <si>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</si>
  <si>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</si>
  <si>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</si>
  <si>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</si>
  <si>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</si>
  <si>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</si>
  <si>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</si>
  <si>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</si>
  <si>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</si>
  <si>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</si>
  <si>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</si>
  <si>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</si>
  <si>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</si>
  <si>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</si>
  <si>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</si>
  <si>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</si>
  <si>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</si>
  <si>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</si>
  <si>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</si>
  <si>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</si>
  <si>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</si>
  <si>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</si>
  <si>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</si>
  <si>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</si>
  <si>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</si>
  <si>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</si>
  <si>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</si>
  <si>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</si>
  <si>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</si>
  <si>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</si>
  <si>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</si>
  <si>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</si>
  <si>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</si>
  <si>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</si>
  <si>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</si>
  <si>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</si>
  <si>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</si>
  <si>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</si>
  <si>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</si>
  <si>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</si>
  <si>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</si>
  <si>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</si>
  <si>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</si>
  <si>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</si>
  <si>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</si>
  <si>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</si>
  <si>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</si>
  <si>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</si>
  <si>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</si>
  <si>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</si>
  <si>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</si>
  <si>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</si>
  <si>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</si>
  <si>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</si>
  <si>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</si>
  <si>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</si>
  <si>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</si>
  <si>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</si>
  <si>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</si>
  <si>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</si>
  <si>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</si>
  <si>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</si>
  <si>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</si>
  <si>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</si>
  <si>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</si>
  <si>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</si>
  <si>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</si>
  <si>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</si>
  <si>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</si>
  <si>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</si>
  <si>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</si>
  <si>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</si>
  <si>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</si>
  <si>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</si>
  <si>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</si>
  <si>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</si>
  <si>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</si>
  <si>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</si>
  <si>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</si>
  <si>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</si>
  <si>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</si>
  <si>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</si>
  <si>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</si>
  <si>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</si>
  <si>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</si>
  <si>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</si>
  <si>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</si>
  <si>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</si>
  <si>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</si>
  <si>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</si>
  <si>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</si>
  <si>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</si>
  <si>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</si>
  <si>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</si>
  <si>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</si>
  <si>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</si>
  <si>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</si>
  <si>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</si>
  <si>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</si>
  <si>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</si>
  <si>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</si>
  <si>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</si>
  <si>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</si>
  <si>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</si>
  <si>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</si>
  <si>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</si>
  <si>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</si>
  <si>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</si>
  <si>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</si>
  <si>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</si>
  <si>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</si>
  <si>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</si>
  <si>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</si>
  <si>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</si>
  <si>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</si>
  <si>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</si>
  <si>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</si>
  <si>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</si>
  <si>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</si>
  <si>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</si>
  <si>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</si>
  <si>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</si>
  <si>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</si>
  <si>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</si>
  <si>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</si>
  <si>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</si>
  <si>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</si>
  <si>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</si>
  <si>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</si>
  <si>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</si>
  <si>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</si>
  <si>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</si>
  <si>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</si>
  <si>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</si>
  <si>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</si>
  <si>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</si>
  <si>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</si>
  <si>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</si>
  <si>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</si>
  <si>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</si>
  <si>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</si>
  <si>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</si>
  <si>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</si>
  <si>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</si>
  <si>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</si>
  <si>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</si>
  <si>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</si>
  <si>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</si>
  <si>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</si>
  <si>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</si>
  <si>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</si>
  <si>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</si>
  <si>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</si>
  <si>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</si>
  <si>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</si>
  <si>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</si>
  <si>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</si>
  <si>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</si>
  <si>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</si>
  <si>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</si>
  <si>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</si>
  <si>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</si>
  <si>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</si>
  <si>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</si>
  <si>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</si>
  <si>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</si>
  <si>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</si>
  <si>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</si>
  <si>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</si>
  <si>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</si>
  <si>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</si>
  <si>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</si>
  <si>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</si>
  <si>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</si>
  <si>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</si>
  <si>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</si>
  <si>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</si>
  <si>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</si>
  <si>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</si>
  <si>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</si>
  <si>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</si>
  <si>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</si>
  <si>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</si>
  <si>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</si>
  <si>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</si>
  <si>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</si>
  <si>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</si>
  <si>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</si>
  <si>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</si>
  <si>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</si>
  <si>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</si>
  <si>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</si>
  <si>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</si>
  <si>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</si>
  <si>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</si>
  <si>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</si>
  <si>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</si>
  <si>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</si>
  <si>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</si>
  <si>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</si>
  <si>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</si>
  <si>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</si>
  <si>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</si>
  <si>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</si>
  <si>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</si>
  <si>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</si>
  <si>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</si>
  <si>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</si>
  <si>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</si>
  <si>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</si>
  <si>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</si>
  <si>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</si>
  <si>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</si>
  <si>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</si>
  <si>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</si>
  <si>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</si>
  <si>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</si>
  <si>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</si>
  <si>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</si>
  <si>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</si>
  <si>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</si>
  <si>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</si>
  <si>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</si>
  <si>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</si>
  <si>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</si>
  <si>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</si>
  <si>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</si>
  <si>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</si>
  <si>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</si>
  <si>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</si>
  <si>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</si>
  <si>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</si>
  <si>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</si>
  <si>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</si>
  <si>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</si>
  <si>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</si>
  <si>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</si>
  <si>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</si>
  <si>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</si>
  <si>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</si>
  <si>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</si>
  <si>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</si>
  <si>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</si>
  <si>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</si>
  <si>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</si>
  <si>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</si>
  <si>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</si>
  <si>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</si>
  <si>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</si>
  <si>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</si>
  <si>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</si>
  <si>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</si>
  <si>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</si>
  <si>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</si>
  <si>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</si>
  <si>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</si>
  <si>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</si>
  <si>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</si>
  <si>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</si>
  <si>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</si>
  <si>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</si>
  <si>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</si>
  <si>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</si>
  <si>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</si>
  <si>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</si>
  <si>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</si>
  <si>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</si>
  <si>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</si>
  <si>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</si>
  <si>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</si>
  <si>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</si>
  <si>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</si>
  <si>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</si>
  <si>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</si>
  <si>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</si>
  <si>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</si>
  <si>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</si>
  <si>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</si>
  <si>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</si>
  <si>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</si>
  <si>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</si>
  <si>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</si>
  <si>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</si>
  <si>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</si>
  <si>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</si>
  <si>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</si>
  <si>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</si>
  <si>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</si>
  <si>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</si>
  <si>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</si>
  <si>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</si>
  <si>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</si>
  <si>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</si>
  <si>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</si>
  <si>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</si>
  <si>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</si>
  <si>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</si>
  <si>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</si>
  <si>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</si>
  <si>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</si>
  <si>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</si>
  <si>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</si>
  <si>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</si>
  <si>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</si>
  <si>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</si>
  <si>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</si>
  <si>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</si>
  <si>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</si>
  <si>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</si>
  <si>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</si>
  <si>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</si>
  <si>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</si>
  <si>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</si>
  <si>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</si>
  <si>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</si>
  <si>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</si>
  <si>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</si>
  <si>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</si>
  <si>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</si>
  <si>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</si>
  <si>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</si>
  <si>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</si>
  <si>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</si>
  <si>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</si>
  <si>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</si>
  <si>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</si>
  <si>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</si>
  <si>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</si>
  <si>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</si>
  <si>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</si>
  <si>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</si>
  <si>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</si>
  <si>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</si>
  <si>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</si>
  <si>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</si>
  <si>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</si>
  <si>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</si>
  <si>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</si>
  <si>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</si>
  <si>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</si>
  <si>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</si>
  <si>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</si>
  <si>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</si>
  <si>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</si>
  <si>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</si>
  <si>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</si>
  <si>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</si>
  <si>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</si>
  <si>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</si>
  <si>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</si>
  <si>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</si>
  <si>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</si>
  <si>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</si>
  <si>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</si>
  <si>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</si>
  <si>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</si>
  <si>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</si>
  <si>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</si>
  <si>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</si>
  <si>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</si>
  <si>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</si>
  <si>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</si>
  <si>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</si>
  <si>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</si>
  <si>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</si>
  <si>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</si>
  <si>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</si>
  <si>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</si>
  <si>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</si>
  <si>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</si>
  <si>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</si>
  <si>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</si>
  <si>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</si>
  <si>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</si>
  <si>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</si>
  <si>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</si>
  <si>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</si>
  <si>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</si>
  <si>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</si>
  <si>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</si>
  <si>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</si>
  <si>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</si>
  <si>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</si>
  <si>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</si>
  <si>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</si>
  <si>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</si>
  <si>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</si>
  <si>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</si>
  <si>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</si>
  <si>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</si>
  <si>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</si>
  <si>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</si>
  <si>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</si>
  <si>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</si>
  <si>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</si>
  <si>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</si>
  <si>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</si>
  <si>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</si>
  <si>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</si>
  <si>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</si>
  <si>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</si>
  <si>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</si>
  <si>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</si>
  <si>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</si>
  <si>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</si>
  <si>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</si>
  <si>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</si>
  <si>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</si>
  <si>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</si>
  <si>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</si>
  <si>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</si>
  <si>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</si>
  <si>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</si>
  <si>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</si>
  <si>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</si>
  <si>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</si>
  <si>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</si>
  <si>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</si>
  <si>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</si>
  <si>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</si>
  <si>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</si>
  <si>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</si>
  <si>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</si>
  <si>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</si>
  <si>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</si>
  <si>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</si>
  <si>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</si>
  <si>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</si>
  <si>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</si>
  <si>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</si>
  <si>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</si>
  <si>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</si>
  <si>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</si>
  <si>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</si>
  <si>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</si>
  <si>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</si>
  <si>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</si>
  <si>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</si>
  <si>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</si>
  <si>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</si>
  <si>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</si>
  <si>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</si>
  <si>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</si>
  <si>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</si>
  <si>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</si>
  <si>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</si>
  <si>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</si>
  <si>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</si>
  <si>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</si>
  <si>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</si>
  <si>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</si>
  <si>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</si>
  <si>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</si>
  <si>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</si>
  <si>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</si>
  <si>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</si>
  <si>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</si>
  <si>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</si>
  <si>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</si>
  <si>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</si>
  <si>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</si>
  <si>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</si>
  <si>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</si>
  <si>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</si>
  <si>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</si>
  <si>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</si>
  <si>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</si>
  <si>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</si>
  <si>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</si>
  <si>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</si>
  <si>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</si>
  <si>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</si>
  <si>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</si>
  <si>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</si>
  <si>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</si>
  <si>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</si>
  <si>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</si>
  <si>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</si>
  <si>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</si>
  <si>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</si>
  <si>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</si>
  <si>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</si>
  <si>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</si>
  <si>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</si>
  <si>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</si>
  <si>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</si>
  <si>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</si>
  <si>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</si>
  <si>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</si>
  <si>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</si>
  <si>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</si>
  <si>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</si>
  <si>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</si>
  <si>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</si>
  <si>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</si>
  <si>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</si>
  <si>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</si>
  <si>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</si>
  <si>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</si>
  <si>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</si>
  <si>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</si>
  <si>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</si>
  <si>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</si>
  <si>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</si>
  <si>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</si>
  <si>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</si>
  <si>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</si>
  <si>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</si>
  <si>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</si>
  <si>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</si>
  <si>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</si>
  <si>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</si>
  <si>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</si>
  <si>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</si>
  <si>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</si>
  <si>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</si>
  <si>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</si>
  <si>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</si>
  <si>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</si>
  <si>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</si>
  <si>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</si>
  <si>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</si>
  <si>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</si>
  <si>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</si>
  <si>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</si>
  <si>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</si>
  <si>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</si>
  <si>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</si>
  <si>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</si>
  <si>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</si>
  <si>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</si>
  <si>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</si>
  <si>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</si>
  <si>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</si>
  <si>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</si>
  <si>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</si>
  <si>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</si>
  <si>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</si>
  <si>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</si>
  <si>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</si>
  <si>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</si>
  <si>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</si>
  <si>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</si>
  <si>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</si>
  <si>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</si>
  <si>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</si>
  <si>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</si>
  <si>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</si>
  <si>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</si>
  <si>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</si>
  <si>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</si>
  <si>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</si>
  <si>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</si>
  <si>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</si>
  <si>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</si>
  <si>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</si>
  <si>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</si>
  <si>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</si>
  <si>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</si>
  <si>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</si>
  <si>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</si>
  <si>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</si>
  <si>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</si>
  <si>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</si>
  <si>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</si>
  <si>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</si>
  <si>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</si>
  <si>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</si>
  <si>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</si>
  <si>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</si>
  <si>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</si>
  <si>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</si>
  <si>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</si>
  <si>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</si>
  <si>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</si>
  <si>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</si>
  <si>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</si>
  <si>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</si>
  <si>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</si>
  <si>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</si>
  <si>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</si>
  <si>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</si>
  <si>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</si>
  <si>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</si>
  <si>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</si>
  <si>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</si>
  <si>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</si>
  <si>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</si>
  <si>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</si>
  <si>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</si>
  <si>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</si>
  <si>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</si>
  <si>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</si>
  <si>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</si>
  <si>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</si>
  <si>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</si>
  <si>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</si>
  <si>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</si>
  <si>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</si>
  <si>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</si>
  <si>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</si>
  <si>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</si>
  <si>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</si>
  <si>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</si>
  <si>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</si>
  <si>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</si>
  <si>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</si>
  <si>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</si>
  <si>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</si>
  <si>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</si>
  <si>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</si>
  <si>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</si>
  <si>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</si>
  <si>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</si>
  <si>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</si>
  <si>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</si>
  <si>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</si>
  <si>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</si>
  <si>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</si>
  <si>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</si>
  <si>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</si>
  <si>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</si>
  <si>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</si>
  <si>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</si>
  <si>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</si>
  <si>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</si>
  <si>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</si>
  <si>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</si>
  <si>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</si>
  <si>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</si>
  <si>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</si>
  <si>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</si>
  <si>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</si>
  <si>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</si>
  <si>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</si>
  <si>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</si>
  <si>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</si>
  <si>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</si>
  <si>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</si>
  <si>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</si>
  <si>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</si>
  <si>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</si>
  <si>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</si>
  <si>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</si>
  <si>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</si>
  <si>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</si>
  <si>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</si>
  <si>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</si>
  <si>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</si>
  <si>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</si>
  <si>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</si>
  <si>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</si>
  <si>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</si>
  <si>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</si>
  <si>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</si>
  <si>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</si>
  <si>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</si>
  <si>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</si>
  <si>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</si>
  <si>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</si>
  <si>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</si>
  <si>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</si>
  <si>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</si>
  <si>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</si>
  <si>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</si>
  <si>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</si>
  <si>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</si>
  <si>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</si>
  <si>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</si>
  <si>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</si>
  <si>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</si>
  <si>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</si>
  <si>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</si>
  <si>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</si>
  <si>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</si>
  <si>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</si>
  <si>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</si>
  <si>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</si>
  <si>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</si>
  <si>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</si>
  <si>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</si>
  <si>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</si>
  <si>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</si>
  <si>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</si>
  <si>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</si>
  <si>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</si>
  <si>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</si>
  <si>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</si>
  <si>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</si>
  <si>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</si>
  <si>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</si>
  <si>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</si>
  <si>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</si>
  <si>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</si>
  <si>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</si>
  <si>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</si>
  <si>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</si>
  <si>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</si>
  <si>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</si>
  <si>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</si>
  <si>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</si>
  <si>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</si>
  <si>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</si>
  <si>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</si>
  <si>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</si>
  <si>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</si>
  <si>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</si>
  <si>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</si>
  <si>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</si>
  <si>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</si>
  <si>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</si>
  <si>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</si>
  <si>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</si>
  <si>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</si>
  <si>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</si>
  <si>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</si>
  <si>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</si>
  <si>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</si>
  <si>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</si>
  <si>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</si>
  <si>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</si>
  <si>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</si>
  <si>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</si>
  <si>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</si>
  <si>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</si>
  <si>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</si>
  <si>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</si>
  <si>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</si>
  <si>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</si>
  <si>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</si>
  <si>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</si>
  <si>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</si>
  <si>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</si>
  <si>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</si>
  <si>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</si>
  <si>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</si>
  <si>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</si>
  <si>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</si>
  <si>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</si>
  <si>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</si>
  <si>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</si>
  <si>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</si>
  <si>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</si>
  <si>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</si>
  <si>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</si>
  <si>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</si>
  <si>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</si>
  <si>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</si>
  <si>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</si>
  <si>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</si>
  <si>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</si>
  <si>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</si>
  <si>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</si>
  <si>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</si>
  <si>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</si>
  <si>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</si>
  <si>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</si>
  <si>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</si>
  <si>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</si>
  <si>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</si>
  <si>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</si>
  <si>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</si>
  <si>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</si>
  <si>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</si>
  <si>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</si>
  <si>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</si>
  <si>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</si>
  <si>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</si>
  <si>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</si>
  <si>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</si>
  <si>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</si>
  <si>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</si>
  <si>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</si>
  <si>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</si>
  <si>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</si>
  <si>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</si>
  <si>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</si>
  <si>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</si>
  <si>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</si>
  <si>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</si>
  <si>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</si>
  <si>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</si>
  <si>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</si>
  <si>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</si>
  <si>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</si>
  <si>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</si>
  <si>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</si>
  <si>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</si>
  <si>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</si>
  <si>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</si>
  <si>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</si>
  <si>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</si>
  <si>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</si>
  <si>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</si>
  <si>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</si>
  <si>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</si>
  <si>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</si>
  <si>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</si>
  <si>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</si>
  <si>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</si>
  <si>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</si>
  <si>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</si>
  <si>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</si>
  <si>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</si>
  <si>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</si>
  <si>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</si>
  <si>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</si>
  <si>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</si>
  <si>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</si>
  <si>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</si>
  <si>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</si>
  <si>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</si>
  <si>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</si>
  <si>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</si>
  <si>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</si>
  <si>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</si>
  <si>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</si>
  <si>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</si>
  <si>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</si>
  <si>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</si>
  <si>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</si>
  <si>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</si>
  <si>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</si>
  <si>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</si>
  <si>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</si>
  <si>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</si>
  <si>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</si>
  <si>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</si>
  <si>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</si>
  <si>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</si>
  <si>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</si>
  <si>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</si>
  <si>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</si>
  <si>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</si>
  <si>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</si>
  <si>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</si>
  <si>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</si>
  <si>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</si>
  <si>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</si>
  <si>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</si>
  <si>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</si>
  <si>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</si>
  <si>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</si>
  <si>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</si>
  <si>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</si>
  <si>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</si>
  <si>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</si>
  <si>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</si>
  <si>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</si>
  <si>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</si>
  <si>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</si>
  <si>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</si>
  <si>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</si>
  <si>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</si>
  <si>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</si>
  <si>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</si>
  <si>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</si>
  <si>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</si>
  <si>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</si>
  <si>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</si>
  <si>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</si>
  <si>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</si>
  <si>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</si>
  <si>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</si>
  <si>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</si>
  <si>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</si>
  <si>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</si>
  <si>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</si>
  <si>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</si>
  <si>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</si>
  <si>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</si>
  <si>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</si>
  <si>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</si>
  <si>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</si>
  <si>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</si>
  <si>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</si>
  <si>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</si>
  <si>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</si>
  <si>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</si>
  <si>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</si>
  <si>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</si>
  <si>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</si>
  <si>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</si>
  <si>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</si>
  <si>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</si>
  <si>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</si>
  <si>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</si>
  <si>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</si>
  <si>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</si>
  <si>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</si>
  <si>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</si>
  <si>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</si>
  <si>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</si>
  <si>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</si>
  <si>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</si>
  <si>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</si>
  <si>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</si>
  <si>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</si>
  <si>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</si>
  <si>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</si>
  <si>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</si>
  <si>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</si>
  <si>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</si>
  <si>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</si>
  <si>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</si>
  <si>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</si>
  <si>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</si>
  <si>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</si>
  <si>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</si>
  <si>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</si>
  <si>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</si>
  <si>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</si>
  <si>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</si>
  <si>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</si>
  <si>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</si>
  <si>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</si>
  <si>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</si>
  <si>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</si>
  <si>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</si>
  <si>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</si>
  <si>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</si>
  <si>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</si>
  <si>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</si>
  <si>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</si>
  <si>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</si>
  <si>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</si>
  <si>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</si>
  <si>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</si>
  <si>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</si>
  <si>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</si>
  <si>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</si>
  <si>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</si>
  <si>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</si>
  <si>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</si>
  <si>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</si>
  <si>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</si>
  <si>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</si>
  <si>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</si>
  <si>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</si>
  <si>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</si>
  <si>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</si>
  <si>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</si>
  <si>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</si>
  <si>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</si>
  <si>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</si>
  <si>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</si>
  <si>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</si>
  <si>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</si>
  <si>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</si>
  <si>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</si>
  <si>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</si>
  <si>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</si>
  <si>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</si>
  <si>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</si>
  <si>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</si>
  <si>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</si>
  <si>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</si>
  <si>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</si>
  <si>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</si>
  <si>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</si>
  <si>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</si>
  <si>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</si>
  <si>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</si>
  <si>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</si>
  <si>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</si>
  <si>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</si>
  <si>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</si>
  <si>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</si>
  <si>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</si>
  <si>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</si>
  <si>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</si>
  <si>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</si>
  <si>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</si>
  <si>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</si>
  <si>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</si>
  <si>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</si>
  <si>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</si>
  <si>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</si>
  <si>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</si>
  <si>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</si>
  <si>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</si>
  <si>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</si>
  <si>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</si>
  <si>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</si>
  <si>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</si>
  <si>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</si>
  <si>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</si>
  <si>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</si>
  <si>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</si>
  <si>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</si>
  <si>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</si>
  <si>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</si>
  <si>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</si>
  <si>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</si>
  <si>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</si>
  <si>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</si>
  <si>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</si>
  <si>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</si>
  <si>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</si>
  <si>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</si>
  <si>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</si>
  <si>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</si>
  <si>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</si>
  <si>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</si>
  <si>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</si>
  <si>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</si>
  <si>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</si>
  <si>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</si>
  <si>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</si>
  <si>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</si>
  <si>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</si>
  <si>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</si>
  <si>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</si>
  <si>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</si>
  <si>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</si>
  <si>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</si>
  <si>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</si>
  <si>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</si>
  <si>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</si>
  <si>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</si>
  <si>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</si>
  <si>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</si>
  <si>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</si>
  <si>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</si>
  <si>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</si>
  <si>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</si>
  <si>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</si>
  <si>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</si>
  <si>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</si>
  <si>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</si>
  <si>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</si>
  <si>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</si>
  <si>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</si>
  <si>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</si>
  <si>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</si>
  <si>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</si>
  <si>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</si>
  <si>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</si>
  <si>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</si>
  <si>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</si>
  <si>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</si>
  <si>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</si>
  <si>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</si>
  <si>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</si>
  <si>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</si>
  <si>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</si>
  <si>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</si>
  <si>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</si>
  <si>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</si>
  <si>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</si>
  <si>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</si>
  <si>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</si>
  <si>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</si>
  <si>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</si>
  <si>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</si>
  <si>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</si>
  <si>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</si>
  <si>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</si>
  <si>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</si>
  <si>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</si>
  <si>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</si>
  <si>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</si>
  <si>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</si>
  <si>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</si>
  <si>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</si>
  <si>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</si>
  <si>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</si>
  <si>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</si>
  <si>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</si>
  <si>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</si>
  <si>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</si>
  <si>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</si>
  <si>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</si>
  <si>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</si>
  <si>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</si>
  <si>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</si>
  <si>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</si>
  <si>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</si>
  <si>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</si>
  <si>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</si>
  <si>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</si>
  <si>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</si>
  <si>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</si>
  <si>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</si>
  <si>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</si>
  <si>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</si>
  <si>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</si>
  <si>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</si>
  <si>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</si>
  <si>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</si>
  <si>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</si>
  <si>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</si>
  <si>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</si>
  <si>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</si>
  <si>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</si>
  <si>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</si>
  <si>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</si>
  <si>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</si>
  <si>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</si>
  <si>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</si>
  <si>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</si>
  <si>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</si>
  <si>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</si>
  <si>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</si>
  <si>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</si>
  <si>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</si>
  <si>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</si>
  <si>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</si>
  <si>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</si>
  <si>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</si>
  <si>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</si>
  <si>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</si>
  <si>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</si>
  <si>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</si>
  <si>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</si>
  <si>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</si>
  <si>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</si>
  <si>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</si>
  <si>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</si>
  <si>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</si>
  <si>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</si>
  <si>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</si>
  <si>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</si>
  <si>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</si>
  <si>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</si>
  <si>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</si>
  <si>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</si>
  <si>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</si>
  <si>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</si>
  <si>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</si>
  <si>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</si>
  <si>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</si>
  <si>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</si>
  <si>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</si>
  <si>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</si>
  <si>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</si>
  <si>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</si>
  <si>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</si>
  <si>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</si>
  <si>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</si>
  <si>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</si>
  <si>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</si>
  <si>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</si>
  <si>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</si>
  <si>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</si>
  <si>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</si>
  <si>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</si>
  <si>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</si>
  <si>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</si>
  <si>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</si>
  <si>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</si>
  <si>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</si>
  <si>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</si>
  <si>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</si>
  <si>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</si>
  <si>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</si>
  <si>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</si>
  <si>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</si>
  <si>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</si>
  <si>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</si>
  <si>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</si>
  <si>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</si>
  <si>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</si>
  <si>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</si>
  <si>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</si>
  <si>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</si>
  <si>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</si>
  <si>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</si>
  <si>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</si>
  <si>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</si>
  <si>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</si>
  <si>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</si>
  <si>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</si>
  <si>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</si>
  <si>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</si>
  <si>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</si>
  <si>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</si>
  <si>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</si>
  <si>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</si>
  <si>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</si>
  <si>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</si>
  <si>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</si>
  <si>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</si>
  <si>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</si>
  <si>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</si>
  <si>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</si>
  <si>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</si>
  <si>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</si>
  <si>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</si>
  <si>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</si>
  <si>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</si>
  <si>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</si>
  <si>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</si>
  <si>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</si>
  <si>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</si>
  <si>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</si>
  <si>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</si>
  <si>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</si>
  <si>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</si>
  <si>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</si>
  <si>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</si>
  <si>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</si>
  <si>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</si>
  <si>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</si>
  <si>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</si>
  <si>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</si>
  <si>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</si>
  <si>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</si>
  <si>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</si>
  <si>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</si>
  <si>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</si>
  <si>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</si>
  <si>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</si>
  <si>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</si>
  <si>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</si>
  <si>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</si>
  <si>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</si>
  <si>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</si>
  <si>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</si>
  <si>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</si>
  <si>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</si>
  <si>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</si>
  <si>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</si>
  <si>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</si>
  <si>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</si>
  <si>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</si>
  <si>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</si>
  <si>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</si>
  <si>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</si>
  <si>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</si>
  <si>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</si>
  <si>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</si>
  <si>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</si>
  <si>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</si>
  <si>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</si>
  <si>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</si>
  <si>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</si>
  <si>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</si>
  <si>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</si>
  <si>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</si>
  <si>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</si>
  <si>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</si>
  <si>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</si>
  <si>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</si>
  <si>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</si>
  <si>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</si>
  <si>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</si>
  <si>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</si>
  <si>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</si>
  <si>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</si>
  <si>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</si>
  <si>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</si>
  <si>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</si>
  <si>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</si>
  <si>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</si>
  <si>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</si>
  <si>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</si>
  <si>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</si>
  <si>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</si>
  <si>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</si>
  <si>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</si>
  <si>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</si>
  <si>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</si>
  <si>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</si>
  <si>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</si>
  <si>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</si>
  <si>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</si>
  <si>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</si>
  <si>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</si>
  <si>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</si>
  <si>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</si>
  <si>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</si>
  <si>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</si>
  <si>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</si>
  <si>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</si>
  <si>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</si>
  <si>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</si>
  <si>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</si>
  <si>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</si>
  <si>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</si>
  <si>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</si>
  <si>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</si>
  <si>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</si>
  <si>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</si>
  <si>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</si>
  <si>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</si>
  <si>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</si>
  <si>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</si>
  <si>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</si>
  <si>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</si>
  <si>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</si>
  <si>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</si>
  <si>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</si>
  <si>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</si>
  <si>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</si>
  <si>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</si>
  <si>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</si>
  <si>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</si>
  <si>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</si>
  <si>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</si>
  <si>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</si>
  <si>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</si>
  <si>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</si>
  <si>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</si>
  <si>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</si>
  <si>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</si>
  <si>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</si>
  <si>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</si>
  <si>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</si>
  <si>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</si>
  <si>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</si>
  <si>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</si>
  <si>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</si>
  <si>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</si>
  <si>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</si>
  <si>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</si>
  <si>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</si>
  <si>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</si>
  <si>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</si>
  <si>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</si>
  <si>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</si>
  <si>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</si>
  <si>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</si>
  <si>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</si>
  <si>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</si>
  <si>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</si>
  <si>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</si>
  <si>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</si>
  <si>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</si>
  <si>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</si>
  <si>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</si>
  <si>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</si>
  <si>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</si>
  <si>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</si>
  <si>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</si>
  <si>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</si>
  <si>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</si>
  <si>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</si>
  <si>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</si>
  <si>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</si>
  <si>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</si>
  <si>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</si>
  <si>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</si>
  <si>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</si>
  <si>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</si>
  <si>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</si>
  <si>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</si>
  <si>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</si>
  <si>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</si>
  <si>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</si>
  <si>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</si>
  <si>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</si>
  <si>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</si>
  <si>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</si>
  <si>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</si>
  <si>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</si>
  <si>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</si>
  <si>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</si>
  <si>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</si>
  <si>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</si>
  <si>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</si>
  <si>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</si>
  <si>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</si>
  <si>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</si>
  <si>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</si>
  <si>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</si>
  <si>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</si>
  <si>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</si>
  <si>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</si>
  <si>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</si>
  <si>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</si>
  <si>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</si>
  <si>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</si>
  <si>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</si>
  <si>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</si>
  <si>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</si>
  <si>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</si>
  <si>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</si>
  <si>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</si>
  <si>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</si>
  <si>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</si>
  <si>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</si>
  <si>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</si>
  <si>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</si>
  <si>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</si>
  <si>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</si>
  <si>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</si>
  <si>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</si>
  <si>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</si>
  <si>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</si>
  <si>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</si>
  <si>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</si>
  <si>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</si>
  <si>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</si>
  <si>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</si>
  <si>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</si>
  <si>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</si>
  <si>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</si>
  <si>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</si>
  <si>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</si>
  <si>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</si>
  <si>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</si>
  <si>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</si>
  <si>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</si>
  <si>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</si>
  <si>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</si>
  <si>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</si>
  <si>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</si>
  <si>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</si>
  <si>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</si>
  <si>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</si>
  <si>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</si>
  <si>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</si>
  <si>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</si>
  <si>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</si>
  <si>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</si>
  <si>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</si>
  <si>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</si>
  <si>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</si>
  <si>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</si>
  <si>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</si>
  <si>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</si>
  <si>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</si>
  <si>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</si>
  <si>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</si>
  <si>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</si>
  <si>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</si>
  <si>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</si>
  <si>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</si>
  <si>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</si>
  <si>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</si>
  <si>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</si>
  <si>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</si>
  <si>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</si>
  <si>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</si>
  <si>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</si>
  <si>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</si>
  <si>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</si>
  <si>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</si>
  <si>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</si>
  <si>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</si>
  <si>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</si>
  <si>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</si>
  <si>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</si>
  <si>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</si>
  <si>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</si>
  <si>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</si>
  <si>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</si>
  <si>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</si>
  <si>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</si>
  <si>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</si>
  <si>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</si>
  <si>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</si>
  <si>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</si>
  <si>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</si>
  <si>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</si>
  <si>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</si>
  <si>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</si>
  <si>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</si>
  <si>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</si>
  <si>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</si>
  <si>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</si>
  <si>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</si>
  <si>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</si>
  <si>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</si>
  <si>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</si>
  <si>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</si>
  <si>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</si>
  <si>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</si>
  <si>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</si>
  <si>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</si>
  <si>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</si>
  <si>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</si>
  <si>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</si>
  <si>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</si>
  <si>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</si>
  <si>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</si>
  <si>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</si>
  <si>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</si>
  <si>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</si>
  <si>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</si>
  <si>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</si>
  <si>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</si>
  <si>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</si>
  <si>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</si>
  <si>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</si>
  <si>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</si>
  <si>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</si>
  <si>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</si>
  <si>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</si>
  <si>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</si>
  <si>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</si>
  <si>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</si>
  <si>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</si>
  <si>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</si>
  <si>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</si>
  <si>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</si>
  <si>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</si>
  <si>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</si>
  <si>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</si>
  <si>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</si>
  <si>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</si>
  <si>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</si>
  <si>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</si>
  <si>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</si>
  <si>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</si>
  <si>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</si>
  <si>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</si>
  <si>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</si>
  <si>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</si>
  <si>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</si>
  <si>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</si>
  <si>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</si>
  <si>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</si>
  <si>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</si>
  <si>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</si>
  <si>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</si>
  <si>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</si>
  <si>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</si>
  <si>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</si>
  <si>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</si>
  <si>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</si>
  <si>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</si>
  <si>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</si>
  <si>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</si>
  <si>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</si>
  <si>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</si>
  <si>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</si>
  <si>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</si>
  <si>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</si>
  <si>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</si>
  <si>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</si>
  <si>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</si>
  <si>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</si>
  <si>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</si>
  <si>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</si>
  <si>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</si>
  <si>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</si>
  <si>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</si>
  <si>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</si>
  <si>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</si>
  <si>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</si>
  <si>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</si>
  <si>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</si>
  <si>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</si>
  <si>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</si>
  <si>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</si>
  <si>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</si>
  <si>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</si>
  <si>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</si>
  <si>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</si>
  <si>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</si>
  <si>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</si>
  <si>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</si>
  <si>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</si>
  <si>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</si>
  <si>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</si>
  <si>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</si>
  <si>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</si>
  <si>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</si>
  <si>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</si>
  <si>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</si>
  <si>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</si>
  <si>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</si>
  <si>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</si>
  <si>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</si>
  <si>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</si>
  <si>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</si>
  <si>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</si>
  <si>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</si>
  <si>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</si>
  <si>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</si>
  <si>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</si>
  <si>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</si>
  <si>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</si>
  <si>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</si>
  <si>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</si>
  <si>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</si>
  <si>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</si>
  <si>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</si>
  <si>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</si>
  <si>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</si>
  <si>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</si>
  <si>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</si>
  <si>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</si>
  <si>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</si>
  <si>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</si>
  <si>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</si>
  <si>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</si>
  <si>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</si>
  <si>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</si>
  <si>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</si>
  <si>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</si>
  <si>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</si>
  <si>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</si>
  <si>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</si>
  <si>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</si>
  <si>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</si>
  <si>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</si>
  <si>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</si>
  <si>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</si>
  <si>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</si>
  <si>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</si>
  <si>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</si>
  <si>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</si>
  <si>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</si>
  <si>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</si>
  <si>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</si>
  <si>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</si>
  <si>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</si>
  <si>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</si>
  <si>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</si>
  <si>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</si>
  <si>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</si>
  <si>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</si>
  <si>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</si>
  <si>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</si>
  <si>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</si>
  <si>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</si>
  <si>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</si>
  <si>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</si>
  <si>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</si>
  <si>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</si>
  <si>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</si>
  <si>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</si>
  <si>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</si>
  <si>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</si>
  <si>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</si>
  <si>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</si>
  <si>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</si>
  <si>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</si>
  <si>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</si>
  <si>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</si>
  <si>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</si>
  <si>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</si>
  <si>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</si>
  <si>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</si>
  <si>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</si>
  <si>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</si>
  <si>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</si>
  <si>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</si>
  <si>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</si>
  <si>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</si>
  <si>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</si>
  <si>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</si>
  <si>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</si>
  <si>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</si>
  <si>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</si>
  <si>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</si>
  <si>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</si>
  <si>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</si>
  <si>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</si>
  <si>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</si>
  <si>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</si>
  <si>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</si>
  <si>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</si>
  <si>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</si>
  <si>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</si>
  <si>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</si>
  <si>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</si>
  <si>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</si>
  <si>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</si>
  <si>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</si>
  <si>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</si>
  <si>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</si>
  <si>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</si>
  <si>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</si>
  <si>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</si>
  <si>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</si>
  <si>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</si>
  <si>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</si>
  <si>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</si>
  <si>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</si>
  <si>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</si>
  <si>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</si>
  <si>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</si>
  <si>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</si>
  <si>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</si>
  <si>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</si>
  <si>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</si>
  <si>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</si>
  <si>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</si>
  <si>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</si>
  <si>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</si>
  <si>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</si>
  <si>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</si>
  <si>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</si>
  <si>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</si>
  <si>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</si>
  <si>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</si>
  <si>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</si>
  <si>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</si>
  <si>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</si>
  <si>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</si>
  <si>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</si>
  <si>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</si>
  <si>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</si>
  <si>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</si>
  <si>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</si>
  <si>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</si>
  <si>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</si>
  <si>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</si>
  <si>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</si>
  <si>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</si>
  <si>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</si>
  <si>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</si>
  <si>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</si>
  <si>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</si>
  <si>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</si>
  <si>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</si>
  <si>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</si>
  <si>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</si>
  <si>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</si>
  <si>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</si>
  <si>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</si>
  <si>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</si>
  <si>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</si>
  <si>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</si>
  <si>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</si>
  <si>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</si>
  <si>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</si>
  <si>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</si>
  <si>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</si>
  <si>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</si>
  <si>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</si>
  <si>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</si>
  <si>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</si>
  <si>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</si>
  <si>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</si>
  <si>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</si>
  <si>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</si>
  <si>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</si>
  <si>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</si>
  <si>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</si>
  <si>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</si>
  <si>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</si>
  <si>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</si>
  <si>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</si>
  <si>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</si>
  <si>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</si>
  <si>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</si>
  <si>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</si>
  <si>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</si>
  <si>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</si>
  <si>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</si>
  <si>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</si>
  <si>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</si>
  <si>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</si>
  <si>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</si>
  <si>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</si>
  <si>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</si>
  <si>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</si>
  <si>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</si>
  <si>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</si>
  <si>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</si>
  <si>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</si>
  <si>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</si>
  <si>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</si>
  <si>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</si>
  <si>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</si>
  <si>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</si>
  <si>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</si>
  <si>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</si>
  <si>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</si>
  <si>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</si>
  <si>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</si>
  <si>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</si>
  <si>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</si>
  <si>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</si>
  <si>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</si>
  <si>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</si>
  <si>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</si>
  <si>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</si>
  <si>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</si>
  <si>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</si>
  <si>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</si>
  <si>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</si>
  <si>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</si>
  <si>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</si>
  <si>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</si>
  <si>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</si>
  <si>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</si>
  <si>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</si>
  <si>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</si>
  <si>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</si>
  <si>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</si>
  <si>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</si>
  <si>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</si>
  <si>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</si>
  <si>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</si>
  <si>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</si>
  <si>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</si>
  <si>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</si>
  <si>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</si>
  <si>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</si>
  <si>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</si>
  <si>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</si>
  <si>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</si>
  <si>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</si>
  <si>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</si>
  <si>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</si>
  <si>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</si>
  <si>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</si>
  <si>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</si>
  <si>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</si>
  <si>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</si>
  <si>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</si>
  <si>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</si>
  <si>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</si>
  <si>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</si>
  <si>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</si>
  <si>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</si>
  <si>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</si>
  <si>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</si>
  <si>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</si>
  <si>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</si>
  <si>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</si>
  <si>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</si>
  <si>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</si>
  <si>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</si>
  <si>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</si>
  <si>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</si>
  <si>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</si>
  <si>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</si>
  <si>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</si>
  <si>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</si>
  <si>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</si>
  <si>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</si>
  <si>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</si>
  <si>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</si>
  <si>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</si>
  <si>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</si>
  <si>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</si>
  <si>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</si>
  <si>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</si>
  <si>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</si>
  <si>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</si>
  <si>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</si>
  <si>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</si>
  <si>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</si>
  <si>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</si>
  <si>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</si>
  <si>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</si>
  <si>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</si>
  <si>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</si>
  <si>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</si>
  <si>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</si>
  <si>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</si>
  <si>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</si>
  <si>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</si>
  <si>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</si>
  <si>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</si>
  <si>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</si>
  <si>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</si>
  <si>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</si>
  <si>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</si>
  <si>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</si>
  <si>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</si>
  <si>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</si>
  <si>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</si>
  <si>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</si>
  <si>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</si>
  <si>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</si>
  <si>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</si>
  <si>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</si>
  <si>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</si>
  <si>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</si>
  <si>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</si>
  <si>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</si>
  <si>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</si>
  <si>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</si>
  <si>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</si>
  <si>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</si>
  <si>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</si>
  <si>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</si>
  <si>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</si>
  <si>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</si>
  <si>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</si>
  <si>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</si>
  <si>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</si>
  <si>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</si>
  <si>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</si>
  <si>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</si>
  <si>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</si>
  <si>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</si>
  <si>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</si>
  <si>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</si>
  <si>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</si>
  <si>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</si>
  <si>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</si>
  <si>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</si>
  <si>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</si>
  <si>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</si>
  <si>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</si>
  <si>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</si>
  <si>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</si>
  <si>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</si>
  <si>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</si>
  <si>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</si>
  <si>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</si>
  <si>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</si>
  <si>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</si>
  <si>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</si>
  <si>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</si>
  <si>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</si>
  <si>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</si>
  <si>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</si>
  <si>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</si>
  <si>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</si>
  <si>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</si>
  <si>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</si>
  <si>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</si>
  <si>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</si>
  <si>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</si>
  <si>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</si>
  <si>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</si>
  <si>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</si>
  <si>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</si>
  <si>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</si>
  <si>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</si>
  <si>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</si>
  <si>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</si>
  <si>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</si>
  <si>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</si>
  <si>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</si>
  <si>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</si>
  <si>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</si>
  <si>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</si>
  <si>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</si>
  <si>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</si>
  <si>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</si>
  <si>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</si>
  <si>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</si>
  <si>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</si>
  <si>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</si>
  <si>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</si>
  <si>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</si>
  <si>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</si>
  <si>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</si>
  <si>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</si>
  <si>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</si>
  <si>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</si>
  <si>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</si>
  <si>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</si>
  <si>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</si>
  <si>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</si>
  <si>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</si>
  <si>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</si>
  <si>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</si>
  <si>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</si>
  <si>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</si>
  <si>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</si>
  <si>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</si>
  <si>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</si>
  <si>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</si>
  <si>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</si>
  <si>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</si>
  <si>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</si>
  <si>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</si>
  <si>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</si>
  <si>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</si>
  <si>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</si>
  <si>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</si>
  <si>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</si>
  <si>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</si>
  <si>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</si>
  <si>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</si>
  <si>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</si>
  <si>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</si>
  <si>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</si>
  <si>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</si>
  <si>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</si>
  <si>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</si>
  <si>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</si>
  <si>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</si>
  <si>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</si>
  <si>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</si>
  <si>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</si>
  <si>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</si>
  <si>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</si>
  <si>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</si>
  <si>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</si>
  <si>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</si>
  <si>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</si>
  <si>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</si>
  <si>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</si>
  <si>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</si>
  <si>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</si>
  <si>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</si>
  <si>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</si>
  <si>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</si>
  <si>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</si>
  <si>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</si>
  <si>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</si>
  <si>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</si>
  <si>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</si>
  <si>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</si>
  <si>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</si>
  <si>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</si>
  <si>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</si>
  <si>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</si>
  <si>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</si>
  <si>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</si>
  <si>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</si>
  <si>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</si>
  <si>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</si>
  <si>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</si>
  <si>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</si>
  <si>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</si>
  <si>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</si>
  <si>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</si>
  <si>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</si>
  <si>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</si>
  <si>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</si>
  <si>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</si>
  <si>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</si>
  <si>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</si>
  <si>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</si>
  <si>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</si>
  <si>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</si>
  <si>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</si>
  <si>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</si>
  <si>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</si>
  <si>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</si>
  <si>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</si>
  <si>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</si>
  <si>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</si>
  <si>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</si>
  <si>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</si>
  <si>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</si>
  <si>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</si>
  <si>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</si>
  <si>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</si>
  <si>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</si>
  <si>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</si>
  <si>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</si>
  <si>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</si>
  <si>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</si>
  <si>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</si>
  <si>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</si>
  <si>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</si>
  <si>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</si>
  <si>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</si>
  <si>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</si>
  <si>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</si>
  <si>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</si>
  <si>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</si>
  <si>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</si>
  <si>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</si>
  <si>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</si>
  <si>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</si>
  <si>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</si>
  <si>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</si>
  <si>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</si>
  <si>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</si>
  <si>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</si>
  <si>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</si>
  <si>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</si>
  <si>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</si>
  <si>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</si>
  <si>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</si>
  <si>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</si>
  <si>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</si>
  <si>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</si>
  <si>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</si>
  <si>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</si>
  <si>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</si>
  <si>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</si>
  <si>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</si>
  <si>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</si>
  <si>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</si>
  <si>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</si>
  <si>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</si>
  <si>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</si>
  <si>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</si>
  <si>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</si>
  <si>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</si>
  <si>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</si>
  <si>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</si>
  <si>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</si>
  <si>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</si>
  <si>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</si>
  <si>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</si>
  <si>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</si>
  <si>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</si>
  <si>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</si>
  <si>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</si>
  <si>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</si>
  <si>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</si>
  <si>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</si>
  <si>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</si>
  <si>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</si>
  <si>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</si>
  <si>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</si>
  <si>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</si>
  <si>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</si>
  <si>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</si>
  <si>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</si>
  <si>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</si>
  <si>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</si>
  <si>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</si>
  <si>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</si>
  <si>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</si>
  <si>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</si>
  <si>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</si>
  <si>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</si>
  <si>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</si>
  <si>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</si>
  <si>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</si>
  <si>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</si>
  <si>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</si>
  <si>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</si>
  <si>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</si>
  <si>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</si>
  <si>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</si>
  <si>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</si>
  <si>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</si>
  <si>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</si>
  <si>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</si>
  <si>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</si>
  <si>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</si>
  <si>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</si>
  <si>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</si>
  <si>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</si>
  <si>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</si>
  <si>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</si>
  <si>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</si>
  <si>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</si>
  <si>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</si>
  <si>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</si>
  <si>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</si>
  <si>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</si>
  <si>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</si>
  <si>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</si>
  <si>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</si>
  <si>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</si>
  <si>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</si>
  <si>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</si>
  <si>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</si>
  <si>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</si>
  <si>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</si>
  <si>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</si>
  <si>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</si>
  <si>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</si>
  <si>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</si>
  <si>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</si>
  <si>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</si>
  <si>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</si>
  <si>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</si>
  <si>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</si>
  <si>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</si>
  <si>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</si>
  <si>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</si>
  <si>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</si>
  <si>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</si>
  <si>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</si>
  <si>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</si>
  <si>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</si>
  <si>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</si>
  <si>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</si>
  <si>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</si>
  <si>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</si>
  <si>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</si>
  <si>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</si>
  <si>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</si>
  <si>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</si>
  <si>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</si>
  <si>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</si>
  <si>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</si>
  <si>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</si>
  <si>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</si>
  <si>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</si>
  <si>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</si>
  <si>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</si>
  <si>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</si>
  <si>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</si>
  <si>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</si>
  <si>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</si>
  <si>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</si>
  <si>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</si>
  <si>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</si>
  <si>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</si>
  <si>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</si>
  <si>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</si>
  <si>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</si>
  <si>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</si>
  <si>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</si>
  <si>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</si>
  <si>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</si>
  <si>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</si>
  <si>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</si>
  <si>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</si>
  <si>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</si>
  <si>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</si>
  <si>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</si>
  <si>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</si>
  <si>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</si>
  <si>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</si>
  <si>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</si>
  <si>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</si>
  <si>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</si>
  <si>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</si>
  <si>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</si>
  <si>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</si>
  <si>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</si>
  <si>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</si>
  <si>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</si>
  <si>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</si>
  <si>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</si>
  <si>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</si>
  <si>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</si>
  <si>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</si>
  <si>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</si>
  <si>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</si>
  <si>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</si>
  <si>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</si>
  <si>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</si>
  <si>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</si>
  <si>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</si>
  <si>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</si>
  <si>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</si>
  <si>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</si>
  <si>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</si>
  <si>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</si>
  <si>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</si>
  <si>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</si>
  <si>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</si>
  <si>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</si>
  <si>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</si>
  <si>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</si>
  <si>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</si>
  <si>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</si>
  <si>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</si>
  <si>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</si>
  <si>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</si>
  <si>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</si>
  <si>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</si>
  <si>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</si>
  <si>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</si>
  <si>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</si>
  <si>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</si>
  <si>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</si>
  <si>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</si>
  <si>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</si>
  <si>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</si>
  <si>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</si>
  <si>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</si>
  <si>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</si>
  <si>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</si>
  <si>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</si>
  <si>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</si>
  <si>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</si>
  <si>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</si>
  <si>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</si>
  <si>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</si>
  <si>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</si>
  <si>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</si>
  <si>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</si>
  <si>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</si>
  <si>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</si>
  <si>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</si>
  <si>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</si>
  <si>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</si>
  <si>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</si>
  <si>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</si>
  <si>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</si>
  <si>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</si>
  <si>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</si>
  <si>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</si>
  <si>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</si>
  <si>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</si>
  <si>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</si>
  <si>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</si>
  <si>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</si>
  <si>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</si>
  <si>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</si>
  <si>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</si>
  <si>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</si>
  <si>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</si>
  <si>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</si>
  <si>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</si>
  <si>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</si>
  <si>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</si>
  <si>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</si>
  <si>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</si>
  <si>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</si>
  <si>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</si>
  <si>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</si>
  <si>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</si>
  <si>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</si>
  <si>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</si>
  <si>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</si>
  <si>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</si>
  <si>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</si>
  <si>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</si>
  <si>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</si>
  <si>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</si>
  <si>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</si>
  <si>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</si>
  <si>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</si>
  <si>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</si>
  <si>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</si>
  <si>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</si>
  <si>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</si>
  <si>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</si>
  <si>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</si>
  <si>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</si>
  <si>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</si>
  <si>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</si>
  <si>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</si>
  <si>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</si>
  <si>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</si>
  <si>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</si>
  <si>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</si>
  <si>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</si>
  <si>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</si>
  <si>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</si>
  <si>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</si>
  <si>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</si>
  <si>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</si>
  <si>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</si>
  <si>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</si>
  <si>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</si>
  <si>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</si>
  <si>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</si>
  <si>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</si>
  <si>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</si>
  <si>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</si>
  <si>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</si>
  <si>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</si>
  <si>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</si>
  <si>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</si>
  <si>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</si>
  <si>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</si>
  <si>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</si>
  <si>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</si>
  <si>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</si>
  <si>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</si>
  <si>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</si>
  <si>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</si>
  <si>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</si>
  <si>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</si>
  <si>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</si>
  <si>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</si>
  <si>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</si>
  <si>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</si>
  <si>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</si>
  <si>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</si>
  <si>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</si>
  <si>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</si>
  <si>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</si>
  <si>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</si>
  <si>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</si>
  <si>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</si>
  <si>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</si>
  <si>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</si>
  <si>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</si>
  <si>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</si>
  <si>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</si>
  <si>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</si>
  <si>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</si>
  <si>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</si>
  <si>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</si>
  <si>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</si>
  <si>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</si>
  <si>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</si>
  <si>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</si>
  <si>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</si>
  <si>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</si>
  <si>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</si>
  <si>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</si>
  <si>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</si>
  <si>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</si>
  <si>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</si>
  <si>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</si>
  <si>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</si>
  <si>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</si>
  <si>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</si>
  <si>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</si>
  <si>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</si>
  <si>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</si>
  <si>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</si>
  <si>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</si>
  <si>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</si>
  <si>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</si>
  <si>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</si>
  <si>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</si>
  <si>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</si>
  <si>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</si>
  <si>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</si>
  <si>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</si>
  <si>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</si>
  <si>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</si>
  <si>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</si>
  <si>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</si>
  <si>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</si>
  <si>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</si>
  <si>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</si>
  <si>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</si>
  <si>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</si>
  <si>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</si>
  <si>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</si>
  <si>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</si>
  <si>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</si>
  <si>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</si>
  <si>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</si>
  <si>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</si>
  <si>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</si>
  <si>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</si>
  <si>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</si>
  <si>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</si>
  <si>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</si>
  <si>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</si>
  <si>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</si>
  <si>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</si>
  <si>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</si>
  <si>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</si>
  <si>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</si>
  <si>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</si>
  <si>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</si>
  <si>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</si>
  <si>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</si>
  <si>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</si>
  <si>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</si>
  <si>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</si>
  <si>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</si>
  <si>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</si>
  <si>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</si>
  <si>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</si>
  <si>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</si>
  <si>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</si>
  <si>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</si>
  <si>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</si>
  <si>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</si>
  <si>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</si>
  <si>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</si>
  <si>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</si>
  <si>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</si>
  <si>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</si>
  <si>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</si>
  <si>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</si>
  <si>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</si>
  <si>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</si>
  <si>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</si>
  <si>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</si>
  <si>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</si>
  <si>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</si>
  <si>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</si>
  <si>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</si>
  <si>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</si>
  <si>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</si>
  <si>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</si>
  <si>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</si>
  <si>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</si>
  <si>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</si>
  <si>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</si>
  <si>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</si>
  <si>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</si>
  <si>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</si>
  <si>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</si>
  <si>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</si>
  <si>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</si>
  <si>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</si>
  <si>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</si>
  <si>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</si>
  <si>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</si>
  <si>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</si>
  <si>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</si>
  <si>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</si>
  <si>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</si>
  <si>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</si>
  <si>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</si>
  <si>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</si>
  <si>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</si>
  <si>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</si>
  <si>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</si>
  <si>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</si>
  <si>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</si>
  <si>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</si>
  <si>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</si>
  <si>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</si>
  <si>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</si>
  <si>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</si>
  <si>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</si>
  <si>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</si>
  <si>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</si>
  <si>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</si>
  <si>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</si>
  <si>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</si>
  <si>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</si>
  <si>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</si>
  <si>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</si>
  <si>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</si>
  <si>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</si>
  <si>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</si>
  <si>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</si>
  <si>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</si>
  <si>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</si>
  <si>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</si>
  <si>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</si>
  <si>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</si>
  <si>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</si>
  <si>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</si>
  <si>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</si>
  <si>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</si>
  <si>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</si>
  <si>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</si>
  <si>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</si>
  <si>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</si>
  <si>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</si>
  <si>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</si>
  <si>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</si>
  <si>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</si>
  <si>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</si>
  <si>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</si>
  <si>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</si>
  <si>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</si>
  <si>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</si>
  <si>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</si>
  <si>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</si>
  <si>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</si>
  <si>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</si>
  <si>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</si>
  <si>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</si>
  <si>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</si>
  <si>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</si>
  <si>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</si>
  <si>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</si>
  <si>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</si>
  <si>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</si>
  <si>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</si>
  <si>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</si>
  <si>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</si>
  <si>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</si>
  <si>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</si>
  <si>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</si>
  <si>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</si>
  <si>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</si>
  <si>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</si>
  <si>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</si>
  <si>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</si>
  <si>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</si>
  <si>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</si>
  <si>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</si>
  <si>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</si>
  <si>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</si>
  <si>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</si>
  <si>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</si>
  <si>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</si>
  <si>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</si>
  <si>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</si>
  <si>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</si>
  <si>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</si>
  <si>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</si>
  <si>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</si>
  <si>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</si>
  <si>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</si>
  <si>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</si>
  <si>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</si>
  <si>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</si>
  <si>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</si>
  <si>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</si>
  <si>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</si>
  <si>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</si>
  <si>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</si>
  <si>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</si>
  <si>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</si>
  <si>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</si>
  <si>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</si>
  <si>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</si>
  <si>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</si>
  <si>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</si>
  <si>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</si>
  <si>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</si>
  <si>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</si>
  <si>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</si>
  <si>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</si>
  <si>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</si>
  <si>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</si>
  <si>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</si>
  <si>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</si>
  <si>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</si>
  <si>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</si>
  <si>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</si>
  <si>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</si>
  <si>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</si>
  <si>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</si>
  <si>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</si>
  <si>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</si>
  <si>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</si>
  <si>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</si>
  <si>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</si>
  <si>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</si>
  <si>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</si>
  <si>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</si>
  <si>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</si>
  <si>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</si>
  <si>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</si>
  <si>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</si>
  <si>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</si>
  <si>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</si>
  <si>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</si>
  <si>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</si>
  <si>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</si>
  <si>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</si>
  <si>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</si>
  <si>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</si>
  <si>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</si>
  <si>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</si>
  <si>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</si>
  <si>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</si>
  <si>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</si>
  <si>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</si>
  <si>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</si>
  <si>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</si>
  <si>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</si>
  <si>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</si>
  <si>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</si>
  <si>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</si>
  <si>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</si>
  <si>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</si>
  <si>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</si>
  <si>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</si>
  <si>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</si>
  <si>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</si>
  <si>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</si>
  <si>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</si>
  <si>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</si>
  <si>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</si>
  <si>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</si>
  <si>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</si>
  <si>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</si>
  <si>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</si>
  <si>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</si>
  <si>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</si>
  <si>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</si>
  <si>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</si>
  <si>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</si>
  <si>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</si>
  <si>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</si>
  <si>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</si>
  <si>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</si>
  <si>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</si>
  <si>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</si>
  <si>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</si>
  <si>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</si>
  <si>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</si>
  <si>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</si>
  <si>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</si>
  <si>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</si>
  <si>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</si>
  <si>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</si>
  <si>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</si>
  <si>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</si>
  <si>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</si>
  <si>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</si>
  <si>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</si>
  <si>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</si>
  <si>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</si>
  <si>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</si>
  <si>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</si>
  <si>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</si>
  <si>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</si>
  <si>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</si>
  <si>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</si>
  <si>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</si>
  <si>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</si>
  <si>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</si>
  <si>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</si>
  <si>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</si>
  <si>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</si>
  <si>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</si>
  <si>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</si>
  <si>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</si>
  <si>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</si>
  <si>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</si>
  <si>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</si>
  <si>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</si>
  <si>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</si>
  <si>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</si>
  <si>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</si>
  <si>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</si>
  <si>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</si>
  <si>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</si>
  <si>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</si>
  <si>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</si>
  <si>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</si>
  <si>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</si>
  <si>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</si>
  <si>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</si>
  <si>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</si>
  <si>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</si>
  <si>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</si>
  <si>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</si>
  <si>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</si>
  <si>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</si>
  <si>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</si>
  <si>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</si>
  <si>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</si>
  <si>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</si>
  <si>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</si>
  <si>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</si>
  <si>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</si>
  <si>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</si>
  <si>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</si>
  <si>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</si>
  <si>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</si>
  <si>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</si>
  <si>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</si>
  <si>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</si>
  <si>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</si>
  <si>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</si>
  <si>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</si>
  <si>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</si>
  <si>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</si>
  <si>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</si>
  <si>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</si>
  <si>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</si>
  <si>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</si>
  <si>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</si>
  <si>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</si>
  <si>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</si>
  <si>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</si>
  <si>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</si>
  <si>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</si>
  <si>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</si>
  <si>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</si>
  <si>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</si>
  <si>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</si>
  <si>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</si>
  <si>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</si>
  <si>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</si>
  <si>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</si>
  <si>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</si>
  <si>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</si>
  <si>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</si>
  <si>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</si>
  <si>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</si>
  <si>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</si>
  <si>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</si>
  <si>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</si>
  <si>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</si>
  <si>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</si>
  <si>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</si>
  <si>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</si>
  <si>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</si>
  <si>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</si>
  <si>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</si>
  <si>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</si>
  <si>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</si>
  <si>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</si>
  <si>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</si>
  <si>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</si>
  <si>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</si>
  <si>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</si>
  <si>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</si>
  <si>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</si>
  <si>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</si>
  <si>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</si>
  <si>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</si>
  <si>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</si>
  <si>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</si>
  <si>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</si>
  <si>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</si>
  <si>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</si>
  <si>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</si>
  <si>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</si>
  <si>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</si>
  <si>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</si>
  <si>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</si>
  <si>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</si>
  <si>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</si>
  <si>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</si>
  <si>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</si>
  <si>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</si>
  <si>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</si>
  <si>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</si>
  <si>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</si>
  <si>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</si>
  <si>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</si>
  <si>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</si>
  <si>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</si>
  <si>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</si>
  <si>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</si>
  <si>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</si>
  <si>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</si>
  <si>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</si>
  <si>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</si>
  <si>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</si>
  <si>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</si>
  <si>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</si>
  <si>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</si>
  <si>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</si>
  <si>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</si>
  <si>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</si>
  <si>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</si>
  <si>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</si>
  <si>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</si>
  <si>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</si>
  <si>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</si>
  <si>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</si>
  <si>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</si>
  <si>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</si>
  <si>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</si>
  <si>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</si>
  <si>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</si>
  <si>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</si>
  <si>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</si>
  <si>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</si>
  <si>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</si>
  <si>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</si>
  <si>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</si>
  <si>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</si>
  <si>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</si>
  <si>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</si>
  <si>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</si>
  <si>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</si>
  <si>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</si>
  <si>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</si>
  <si>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</si>
  <si>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</si>
  <si>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</si>
  <si>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</si>
  <si>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</si>
  <si>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</si>
  <si>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</si>
  <si>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</si>
  <si>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</si>
  <si>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</si>
  <si>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</si>
  <si>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</si>
  <si>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</si>
  <si>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</si>
  <si>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</si>
  <si>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</si>
  <si>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</si>
  <si>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</si>
  <si>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</si>
  <si>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</si>
  <si>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</si>
  <si>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</si>
  <si>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</si>
  <si>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</si>
  <si>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</si>
  <si>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</si>
  <si>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</si>
  <si>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</si>
  <si>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</si>
  <si>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</si>
  <si>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</si>
  <si>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</si>
  <si>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</si>
  <si>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</si>
  <si>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</si>
  <si>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</si>
  <si>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</si>
  <si>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</si>
  <si>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</si>
  <si>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</si>
  <si>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</si>
  <si>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</si>
  <si>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</si>
  <si>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</si>
  <si>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</si>
  <si>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</si>
  <si>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</si>
  <si>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</si>
  <si>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</si>
  <si>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</si>
  <si>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</si>
  <si>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</si>
  <si>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</si>
  <si>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</si>
  <si>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</si>
  <si>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</si>
  <si>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</si>
  <si>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</si>
  <si>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</si>
  <si>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</si>
  <si>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</si>
  <si>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</si>
  <si>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</si>
  <si>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</si>
  <si>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</si>
  <si>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</si>
  <si>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</si>
  <si>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</si>
  <si>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</si>
  <si>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</si>
  <si>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</si>
  <si>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</si>
  <si>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</si>
  <si>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</si>
  <si>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</si>
  <si>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</si>
  <si>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</si>
  <si>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</si>
  <si>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</si>
  <si>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</si>
  <si>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</si>
  <si>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</si>
  <si>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</si>
  <si>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</si>
  <si>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</si>
  <si>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</si>
  <si>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</si>
  <si>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</si>
  <si>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</si>
  <si>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</si>
  <si>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</si>
  <si>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</si>
  <si>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</si>
  <si>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</si>
  <si>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</si>
  <si>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</si>
  <si>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</si>
  <si>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</si>
  <si>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</si>
  <si>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</si>
  <si>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</si>
  <si>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</si>
  <si>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</si>
  <si>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</si>
  <si>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</si>
  <si>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</si>
  <si>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</si>
  <si>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</si>
  <si>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</si>
  <si>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</si>
  <si>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</si>
  <si>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</si>
  <si>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</si>
  <si>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</si>
  <si>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</si>
  <si>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</si>
  <si>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</si>
  <si>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</si>
  <si>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</si>
  <si>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</si>
  <si>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</si>
  <si>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</si>
  <si>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</si>
  <si>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</si>
  <si>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</si>
  <si>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</si>
  <si>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</si>
  <si>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</si>
  <si>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</si>
  <si>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</si>
  <si>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</si>
  <si>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</si>
  <si>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</si>
  <si>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</si>
  <si>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</si>
  <si>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</si>
  <si>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</si>
  <si>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</si>
  <si>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</si>
  <si>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</si>
  <si>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</si>
  <si>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</si>
  <si>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</si>
  <si>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</si>
  <si>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</si>
  <si>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</si>
  <si>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</si>
  <si>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</si>
  <si>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</si>
  <si>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</si>
  <si>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</si>
  <si>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</si>
  <si>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</si>
  <si>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</si>
  <si>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</si>
  <si>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</si>
  <si>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</si>
  <si>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</si>
  <si>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</si>
  <si>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</si>
  <si>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</si>
  <si>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</si>
  <si>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</si>
  <si>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</si>
  <si>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</si>
  <si>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</si>
  <si>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</si>
  <si>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</si>
  <si>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</si>
  <si>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</si>
  <si>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</si>
  <si>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</si>
  <si>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</si>
  <si>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</si>
  <si>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</si>
  <si>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</si>
  <si>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</si>
  <si>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</si>
  <si>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</si>
  <si>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</si>
  <si>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</si>
  <si>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</si>
  <si>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</si>
  <si>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</si>
  <si>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</si>
  <si>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</si>
  <si>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</si>
  <si>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</si>
  <si>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</si>
  <si>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</si>
  <si>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</si>
  <si>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</si>
  <si>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</si>
  <si>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</si>
  <si>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</si>
  <si>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</si>
  <si>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</si>
  <si>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</si>
  <si>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</si>
  <si>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</si>
  <si>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</si>
  <si>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</si>
  <si>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</si>
  <si>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</si>
  <si>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</si>
  <si>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</si>
  <si>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</si>
  <si>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</si>
  <si>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</si>
  <si>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</si>
  <si>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</si>
  <si>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</si>
  <si>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</si>
  <si>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</si>
  <si>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</si>
  <si>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</si>
  <si>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</si>
  <si>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</si>
  <si>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</si>
  <si>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</si>
  <si>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</si>
  <si>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</si>
  <si>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</si>
  <si>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</si>
  <si>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</si>
  <si>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</si>
  <si>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</si>
  <si>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</si>
  <si>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</si>
  <si>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</si>
  <si>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</si>
  <si>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</si>
  <si>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</si>
  <si>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</si>
  <si>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</si>
  <si>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</si>
  <si>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</si>
  <si>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</si>
  <si>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</si>
  <si>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</si>
  <si>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</si>
  <si>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</si>
  <si>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</si>
  <si>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</si>
  <si>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</si>
  <si>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</si>
  <si>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</si>
  <si>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</si>
  <si>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</si>
  <si>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</si>
  <si>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</si>
  <si>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</si>
  <si>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</si>
  <si>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</si>
  <si>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</si>
  <si>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</si>
  <si>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</si>
  <si>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</si>
  <si>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</si>
  <si>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</si>
  <si>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</si>
  <si>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</si>
  <si>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</si>
  <si>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</si>
  <si>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</si>
  <si>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</si>
  <si>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</si>
  <si>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</si>
  <si>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</si>
  <si>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</si>
  <si>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</si>
  <si>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</si>
  <si>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</si>
  <si>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</si>
  <si>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</si>
  <si>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</si>
  <si>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</si>
  <si>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</si>
  <si>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</si>
  <si>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</si>
  <si>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</si>
  <si>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</si>
  <si>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</si>
  <si>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</si>
  <si>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</si>
  <si>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</si>
  <si>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</si>
  <si>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</si>
  <si>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</si>
  <si>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</si>
  <si>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</si>
  <si>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</si>
  <si>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</si>
  <si>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</si>
  <si>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</si>
  <si>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</si>
  <si>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</si>
  <si>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</si>
  <si>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</si>
  <si>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</si>
  <si>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</si>
  <si>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</si>
  <si>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</si>
  <si>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</si>
  <si>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</si>
  <si>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</si>
  <si>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</si>
  <si>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</si>
  <si>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</si>
  <si>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</si>
  <si>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</si>
  <si>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</si>
  <si>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</si>
  <si>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</si>
  <si>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</si>
  <si>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</si>
  <si>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</si>
  <si>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</si>
  <si>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</si>
  <si>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</si>
  <si>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</si>
  <si>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</si>
  <si>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</si>
  <si>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</si>
  <si>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</si>
  <si>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</si>
  <si>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</si>
  <si>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</si>
  <si>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</si>
  <si>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</si>
  <si>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</si>
  <si>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</si>
  <si>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</si>
  <si>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</si>
  <si>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</si>
  <si>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</si>
  <si>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</si>
  <si>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</si>
  <si>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</si>
  <si>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</si>
  <si>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</si>
  <si>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</si>
  <si>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</si>
  <si>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</si>
  <si>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</si>
  <si>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</si>
  <si>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</si>
  <si>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</si>
  <si>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</si>
  <si>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</si>
  <si>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</si>
  <si>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</si>
  <si>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</si>
  <si>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</si>
  <si>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</si>
  <si>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</si>
  <si>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</si>
  <si>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</si>
  <si>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</si>
  <si>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</si>
  <si>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</si>
  <si>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</si>
  <si>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</si>
  <si>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</si>
  <si>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</si>
  <si>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</si>
  <si>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</si>
  <si>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</si>
  <si>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</si>
  <si>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</si>
  <si>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</si>
  <si>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</si>
  <si>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</si>
  <si>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</si>
  <si>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</si>
  <si>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</si>
  <si>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</si>
  <si>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</si>
  <si>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</si>
  <si>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</si>
  <si>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</si>
  <si>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</si>
  <si>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</si>
  <si>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</si>
  <si>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</si>
  <si>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</si>
  <si>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</si>
  <si>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</si>
  <si>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</si>
  <si>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</si>
  <si>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</si>
  <si>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</si>
  <si>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</si>
  <si>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</si>
  <si>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</si>
  <si>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</si>
  <si>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</si>
  <si>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</si>
  <si>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</si>
  <si>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</si>
  <si>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</si>
  <si>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</si>
  <si>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</si>
  <si>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</si>
  <si>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</si>
  <si>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</si>
  <si>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</si>
  <si>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</si>
  <si>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</si>
  <si>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</si>
  <si>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</si>
  <si>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</si>
  <si>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</si>
  <si>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</si>
  <si>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</si>
  <si>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</si>
  <si>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</si>
  <si>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</si>
  <si>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</si>
  <si>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</si>
  <si>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</si>
  <si>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</si>
  <si>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</si>
  <si>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</si>
  <si>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</si>
  <si>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</si>
  <si>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</si>
  <si>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</si>
  <si>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</si>
  <si>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</si>
  <si>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</si>
  <si>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</si>
  <si>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</si>
  <si>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</si>
  <si>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</si>
  <si>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</si>
  <si>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</si>
  <si>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</si>
  <si>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</si>
  <si>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</si>
  <si>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</si>
  <si>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</si>
  <si>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</si>
  <si>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</si>
  <si>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</si>
  <si>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</si>
  <si>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</si>
  <si>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</si>
  <si>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</si>
  <si>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</si>
  <si>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</si>
  <si>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</si>
  <si>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</si>
  <si>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</si>
  <si>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</si>
  <si>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</si>
  <si>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</si>
  <si>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</si>
  <si>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</si>
  <si>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</si>
  <si>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</si>
  <si>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</si>
  <si>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</si>
  <si>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</si>
  <si>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</si>
  <si>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</si>
  <si>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</si>
  <si>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</si>
  <si>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</si>
  <si>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</si>
  <si>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</si>
  <si>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</si>
  <si>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</si>
  <si>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</si>
  <si>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</si>
  <si>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</si>
  <si>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</si>
  <si>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</si>
  <si>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</si>
  <si>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</si>
  <si>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</si>
  <si>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</si>
  <si>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</si>
  <si>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</si>
  <si>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</si>
  <si>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</si>
  <si>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</si>
  <si>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</si>
  <si>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</si>
  <si>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</si>
  <si>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</si>
  <si>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</si>
  <si>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</si>
  <si>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</si>
  <si>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</si>
  <si>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</si>
  <si>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</si>
  <si>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</si>
  <si>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</si>
  <si>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</si>
  <si>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</si>
  <si>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</si>
  <si>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</si>
  <si>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</si>
  <si>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</si>
  <si>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</si>
  <si>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</si>
  <si>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</si>
  <si>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</si>
  <si>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</si>
  <si>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</si>
  <si>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</si>
  <si>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</si>
  <si>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</si>
  <si>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</si>
  <si>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</si>
  <si>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</si>
  <si>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</si>
  <si>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</si>
  <si>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</si>
  <si>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</si>
  <si>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</si>
  <si>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</si>
  <si>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</si>
  <si>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</si>
  <si>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</si>
  <si>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</si>
  <si>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</si>
  <si>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</si>
  <si>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</si>
  <si>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</si>
  <si>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</si>
  <si>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</si>
  <si>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</si>
  <si>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</si>
  <si>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</si>
  <si>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</si>
  <si>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</si>
  <si>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</si>
  <si>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</si>
  <si>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</si>
  <si>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</si>
  <si>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</si>
  <si>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</si>
  <si>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</si>
  <si>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</si>
  <si>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</si>
  <si>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</si>
  <si>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</si>
  <si>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</si>
  <si>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</si>
  <si>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</si>
  <si>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</si>
  <si>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</si>
  <si>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</si>
  <si>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</si>
  <si>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</si>
  <si>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</si>
  <si>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</si>
  <si>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</si>
  <si>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</si>
  <si>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</si>
  <si>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</si>
  <si>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</si>
  <si>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</si>
  <si>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</si>
  <si>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</si>
  <si>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</si>
  <si>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</si>
  <si>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</si>
  <si>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</si>
  <si>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</si>
  <si>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</si>
  <si>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</si>
  <si>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</si>
  <si>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</si>
  <si>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</si>
  <si>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</si>
  <si>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</si>
  <si>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</si>
  <si>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</si>
  <si>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</si>
  <si>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</si>
  <si>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</si>
  <si>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</si>
  <si>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</si>
  <si>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</si>
  <si>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</si>
  <si>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</si>
  <si>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</si>
  <si>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</si>
  <si>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</si>
  <si>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</si>
  <si>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</si>
  <si>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</si>
  <si>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</si>
  <si>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</si>
  <si>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</si>
  <si>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</si>
  <si>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</si>
  <si>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</si>
  <si>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</si>
  <si>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</si>
  <si>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</si>
  <si>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</si>
  <si>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</si>
  <si>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</si>
  <si>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</si>
  <si>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</si>
  <si>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</si>
  <si>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</si>
  <si>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</si>
  <si>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</si>
  <si>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</si>
  <si>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</si>
  <si>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</si>
  <si>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</si>
  <si>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</si>
  <si>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</si>
  <si>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</si>
  <si>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</si>
  <si>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</si>
  <si>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</si>
  <si>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</si>
  <si>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</si>
  <si>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</si>
  <si>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</si>
  <si>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</si>
  <si>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</si>
  <si>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</si>
  <si>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</si>
  <si>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</si>
  <si>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</si>
  <si>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</si>
  <si>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</si>
  <si>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</si>
  <si>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</si>
  <si>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</si>
  <si>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</si>
  <si>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</si>
  <si>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</si>
  <si>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</si>
  <si>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</si>
  <si>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</si>
  <si>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</si>
  <si>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</si>
  <si>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</si>
  <si>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</si>
  <si>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</si>
  <si>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</si>
  <si>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</si>
  <si>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</si>
  <si>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</si>
  <si>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</si>
  <si>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</si>
  <si>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</si>
  <si>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</si>
  <si>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</si>
  <si>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</si>
  <si>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</si>
  <si>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</si>
  <si>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</si>
  <si>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</si>
  <si>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</si>
  <si>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</si>
  <si>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</si>
  <si>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</si>
  <si>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</si>
  <si>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</si>
  <si>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</si>
  <si>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</si>
  <si>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</si>
  <si>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</si>
  <si>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</si>
  <si>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</si>
  <si>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</si>
  <si>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</si>
  <si>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</si>
  <si>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</si>
  <si>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</si>
  <si>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</si>
  <si>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</si>
  <si>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</si>
  <si>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</si>
  <si>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</si>
  <si>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</si>
  <si>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</si>
  <si>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</si>
  <si>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</si>
  <si>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</si>
  <si>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</si>
  <si>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</si>
  <si>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</si>
  <si>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</si>
  <si>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</si>
  <si>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</si>
  <si>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</si>
  <si>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</si>
  <si>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</si>
  <si>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</si>
  <si>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</si>
  <si>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</si>
  <si>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</si>
  <si>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</si>
  <si>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</si>
  <si>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</si>
  <si>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</si>
  <si>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</si>
  <si>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</si>
  <si>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</si>
  <si>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</si>
  <si>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</si>
  <si>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</si>
  <si>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</si>
  <si>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</si>
  <si>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</si>
  <si>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</si>
  <si>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</si>
  <si>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</si>
  <si>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</si>
  <si>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</si>
  <si>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</si>
  <si>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</si>
  <si>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</si>
  <si>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</si>
  <si>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</si>
  <si>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</si>
  <si>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</si>
  <si>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</si>
  <si>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</si>
  <si>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</si>
  <si>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</si>
  <si>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</si>
  <si>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</si>
  <si>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</si>
  <si>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</si>
  <si>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</si>
  <si>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</si>
  <si>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</si>
  <si>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</si>
  <si>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</si>
  <si>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</si>
  <si>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</si>
  <si>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</si>
  <si>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</si>
  <si>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</si>
  <si>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</si>
  <si>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</si>
  <si>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</si>
  <si>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</si>
  <si>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</si>
  <si>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</si>
  <si>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</si>
  <si>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</si>
  <si>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</si>
  <si>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</si>
  <si>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</si>
  <si>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</si>
  <si>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</si>
  <si>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</si>
  <si>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</si>
  <si>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</si>
  <si>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</si>
  <si>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</si>
  <si>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</si>
  <si>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</si>
  <si>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</si>
  <si>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</si>
  <si>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</si>
  <si>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</si>
  <si>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</si>
  <si>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</si>
  <si>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</si>
  <si>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</si>
  <si>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</si>
  <si>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</si>
  <si>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</si>
  <si>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</si>
  <si>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</si>
  <si>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</si>
  <si>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</si>
  <si>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</si>
  <si>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</si>
  <si>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</si>
  <si>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</si>
  <si>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</si>
  <si>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</si>
  <si>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</si>
  <si>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</si>
  <si>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</si>
  <si>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</si>
  <si>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</si>
  <si>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</si>
  <si>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</si>
  <si>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</si>
  <si>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</si>
  <si>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</si>
  <si>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</si>
  <si>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</si>
  <si>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</si>
  <si>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</si>
  <si>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</si>
  <si>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</si>
  <si>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</si>
  <si>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</si>
  <si>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</si>
  <si>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</si>
  <si>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</si>
  <si>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</si>
  <si>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</si>
  <si>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</si>
  <si>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</si>
  <si>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</si>
  <si>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</si>
  <si>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</si>
  <si>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</si>
  <si>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</si>
  <si>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</si>
  <si>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</si>
  <si>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</si>
  <si>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</si>
  <si>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</si>
  <si>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</si>
  <si>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</si>
  <si>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</si>
  <si>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</si>
  <si>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</si>
  <si>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</si>
  <si>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</si>
  <si>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</si>
  <si>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</si>
  <si>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</si>
  <si>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</si>
  <si>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</si>
  <si>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</si>
  <si>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</si>
  <si>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</si>
  <si>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</si>
  <si>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</si>
  <si>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</si>
  <si>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</si>
  <si>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</si>
  <si>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</si>
  <si>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</si>
  <si>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</si>
  <si>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</si>
  <si>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</si>
  <si>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</si>
  <si>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</si>
  <si>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</si>
  <si>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</si>
  <si>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</si>
  <si>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</si>
  <si>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</si>
  <si>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</si>
  <si>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</si>
  <si>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</si>
  <si>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</si>
  <si>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</si>
  <si>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</si>
  <si>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</si>
  <si>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</si>
  <si>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</si>
  <si>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</si>
  <si>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</si>
  <si>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</si>
  <si>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</si>
  <si>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</si>
  <si>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</si>
  <si>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</si>
  <si>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</si>
  <si>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</si>
  <si>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</si>
  <si>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</si>
  <si>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</si>
  <si>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</si>
  <si>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</si>
  <si>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</si>
  <si>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</si>
  <si>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</si>
  <si>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</si>
  <si>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</si>
  <si>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</si>
  <si>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</si>
  <si>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</si>
  <si>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</si>
  <si>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</si>
  <si>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</si>
  <si>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</si>
  <si>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</si>
  <si>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</si>
  <si>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</si>
  <si>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</si>
  <si>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</si>
  <si>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</si>
  <si>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</si>
  <si>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</si>
  <si>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</si>
  <si>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</si>
  <si>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</si>
  <si>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</si>
  <si>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</si>
  <si>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</si>
  <si>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</si>
  <si>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</si>
  <si>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</si>
  <si>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</si>
  <si>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</si>
  <si>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</si>
  <si>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</si>
  <si>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</si>
  <si>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</si>
  <si>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</si>
  <si>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</si>
  <si>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</si>
  <si>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</si>
  <si>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</si>
  <si>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</si>
  <si>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</si>
  <si>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</si>
  <si>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</si>
  <si>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</si>
  <si>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</si>
  <si>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</si>
  <si>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</si>
  <si>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</si>
  <si>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</si>
  <si>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</si>
  <si>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</si>
  <si>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</si>
  <si>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</si>
  <si>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</si>
  <si>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</si>
  <si>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</si>
  <si>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</si>
  <si>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</si>
  <si>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</si>
  <si>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</si>
  <si>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</si>
  <si>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</si>
  <si>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</si>
  <si>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</si>
  <si>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</si>
  <si>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</si>
  <si>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</si>
  <si>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</si>
  <si>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</si>
  <si>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</si>
  <si>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</si>
  <si>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</si>
  <si>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</si>
  <si>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</si>
  <si>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</si>
  <si>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</si>
  <si>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</si>
  <si>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</si>
  <si>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</si>
  <si>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</si>
  <si>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</si>
  <si>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</si>
  <si>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</si>
  <si>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</si>
  <si>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</si>
  <si>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</si>
  <si>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</si>
  <si>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</si>
  <si>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</si>
  <si>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</si>
  <si>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</si>
  <si>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</si>
  <si>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</si>
  <si>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</si>
  <si>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</si>
  <si>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</si>
  <si>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</si>
  <si>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</si>
  <si>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</si>
  <si>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</si>
  <si>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</si>
  <si>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</si>
  <si>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</si>
  <si>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</si>
  <si>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</si>
  <si>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</si>
  <si>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</si>
  <si>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</si>
  <si>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</si>
  <si>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</si>
  <si>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</si>
  <si>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</si>
  <si>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</si>
  <si>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</si>
  <si>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</si>
  <si>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</si>
  <si>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</si>
  <si>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</si>
  <si>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</si>
  <si>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</si>
  <si>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</si>
  <si>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</si>
  <si>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</si>
  <si>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</si>
  <si>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</si>
  <si>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</si>
  <si>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</si>
  <si>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</si>
  <si>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</si>
  <si>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</si>
  <si>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</si>
  <si>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</si>
  <si>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</si>
  <si>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</si>
  <si>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</si>
  <si>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</si>
  <si>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</si>
  <si>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</si>
  <si>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</si>
  <si>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</si>
  <si>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</si>
  <si>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</si>
  <si>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</si>
  <si>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</si>
  <si>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</si>
  <si>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</si>
  <si>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</si>
  <si>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</si>
  <si>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</si>
  <si>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</si>
  <si>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</si>
  <si>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</si>
  <si>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</si>
  <si>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</si>
  <si>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</si>
  <si>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</si>
  <si>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</si>
  <si>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</si>
  <si>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</si>
  <si>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</si>
  <si>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</si>
  <si>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</si>
  <si>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</si>
  <si>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</si>
  <si>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</si>
  <si>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</si>
  <si>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</si>
  <si>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</si>
  <si>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</si>
  <si>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</si>
  <si>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</si>
  <si>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</si>
  <si>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</si>
  <si>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</si>
  <si>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</si>
  <si>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</si>
  <si>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</si>
  <si>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</si>
  <si>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</si>
  <si>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</si>
  <si>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</si>
  <si>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</si>
  <si>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</si>
  <si>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</si>
  <si>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</si>
  <si>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</si>
  <si>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</si>
  <si>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</si>
  <si>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</si>
  <si>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</si>
  <si>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</si>
  <si>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</si>
  <si>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</si>
  <si>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</si>
  <si>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</si>
  <si>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</si>
  <si>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</si>
  <si>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</si>
  <si>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</si>
  <si>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</si>
  <si>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</si>
  <si>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</si>
  <si>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</si>
  <si>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</si>
  <si>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</si>
  <si>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</si>
  <si>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</si>
  <si>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</si>
  <si>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</si>
  <si>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</si>
  <si>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</si>
  <si>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</si>
  <si>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</si>
  <si>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</si>
  <si>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</si>
  <si>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</si>
  <si>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</si>
  <si>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</si>
  <si>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</si>
  <si>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</si>
  <si>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</si>
  <si>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</si>
  <si>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</si>
  <si>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</si>
  <si>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</si>
  <si>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</si>
  <si>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</si>
  <si>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</si>
  <si>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</si>
  <si>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</si>
  <si>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</si>
  <si>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</si>
  <si>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</si>
  <si>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</si>
  <si>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</si>
  <si>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</si>
  <si>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</si>
  <si>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</si>
  <si>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</si>
  <si>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</si>
  <si>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</si>
  <si>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</si>
  <si>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</si>
  <si>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</si>
  <si>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</si>
  <si>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</si>
  <si>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</si>
  <si>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</si>
  <si>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</si>
  <si>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</si>
  <si>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</si>
  <si>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</si>
  <si>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</si>
  <si>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</si>
  <si>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</si>
  <si>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</si>
  <si>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</si>
  <si>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</si>
  <si>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</si>
  <si>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</si>
  <si>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</si>
  <si>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</si>
  <si>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</si>
  <si>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</si>
  <si>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</si>
  <si>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</si>
  <si>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</si>
  <si>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</si>
  <si>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</si>
  <si>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</si>
  <si>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</si>
  <si>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</si>
  <si>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</si>
  <si>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</si>
  <si>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</si>
  <si>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</si>
  <si>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</si>
  <si>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</si>
  <si>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</si>
  <si>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</si>
  <si>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</si>
  <si>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</si>
  <si>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</si>
  <si>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</si>
  <si>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</si>
  <si>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</si>
  <si>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</si>
  <si>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</si>
  <si>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</si>
  <si>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</si>
  <si>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</si>
  <si>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</si>
  <si>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</si>
  <si>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</si>
  <si>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</si>
  <si>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</si>
  <si>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</si>
  <si>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</si>
  <si>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</si>
  <si>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</si>
  <si>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</si>
  <si>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</si>
  <si>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</si>
  <si>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</si>
  <si>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</si>
  <si>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</si>
  <si>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</si>
  <si>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</si>
  <si>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</si>
  <si>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</si>
  <si>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</si>
  <si>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</si>
  <si>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</si>
  <si>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</si>
  <si>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</si>
  <si>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</si>
  <si>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</si>
  <si>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</si>
  <si>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</si>
  <si>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</si>
  <si>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</si>
  <si>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</si>
  <si>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</si>
  <si>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</si>
  <si>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</si>
  <si>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</si>
  <si>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</si>
  <si>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</si>
  <si>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</si>
  <si>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</si>
  <si>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</si>
  <si>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</si>
  <si>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</si>
  <si>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</si>
  <si>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</si>
  <si>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</si>
  <si>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</si>
  <si>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</si>
  <si>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</si>
  <si>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</si>
  <si>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</si>
  <si>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</si>
  <si>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</si>
  <si>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</si>
  <si>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</si>
  <si>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</si>
  <si>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</si>
  <si>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</si>
  <si>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</si>
  <si>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</si>
  <si>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</si>
  <si>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</si>
  <si>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</si>
  <si>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</si>
  <si>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</si>
  <si>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</si>
  <si>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</si>
  <si>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</si>
  <si>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</si>
  <si>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</si>
  <si>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</si>
  <si>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</si>
  <si>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</si>
  <si>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</si>
  <si>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</si>
  <si>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</si>
  <si>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</si>
  <si>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</si>
  <si>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</si>
  <si>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</si>
  <si>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</si>
  <si>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</si>
  <si>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</si>
  <si>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</si>
  <si>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</si>
  <si>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</si>
  <si>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</si>
  <si>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</si>
  <si>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</si>
  <si>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</si>
  <si>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</si>
  <si>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</si>
  <si>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</si>
  <si>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</si>
  <si>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</si>
  <si>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</si>
  <si>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</si>
  <si>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</si>
  <si>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</si>
  <si>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</si>
  <si>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</si>
  <si>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</si>
  <si>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</si>
  <si>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</si>
  <si>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</si>
  <si>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</si>
  <si>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</si>
  <si>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</si>
  <si>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</si>
  <si>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</si>
  <si>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</si>
  <si>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</si>
  <si>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</si>
  <si>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</si>
  <si>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</si>
  <si>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</si>
  <si>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</si>
  <si>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</si>
  <si>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</si>
  <si>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</si>
  <si>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</si>
  <si>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</si>
  <si>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</si>
  <si>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</si>
  <si>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</si>
  <si>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</si>
  <si>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</si>
  <si>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</si>
  <si>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</si>
  <si>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</si>
  <si>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</si>
  <si>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</si>
  <si>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</si>
  <si>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</si>
  <si>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</si>
  <si>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</si>
  <si>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</si>
  <si>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</si>
  <si>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</si>
  <si>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</si>
  <si>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</si>
  <si>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</si>
  <si>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</si>
  <si>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</si>
  <si>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</si>
  <si>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</si>
  <si>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</si>
  <si>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</si>
  <si>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</si>
  <si>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</si>
  <si>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</si>
  <si>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</si>
  <si>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</si>
  <si>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</si>
  <si>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</si>
  <si>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</si>
  <si>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</si>
  <si>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</si>
  <si>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</si>
  <si>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</si>
  <si>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</si>
  <si>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</si>
  <si>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</si>
  <si>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</si>
  <si>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</si>
  <si>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</si>
  <si>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</si>
  <si>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</si>
  <si>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</si>
  <si>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</si>
  <si>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</si>
  <si>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</si>
  <si>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</si>
  <si>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</si>
  <si>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</si>
  <si>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</si>
  <si>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</si>
  <si>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</si>
  <si>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</si>
  <si>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</si>
  <si>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</si>
  <si>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</si>
  <si>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</si>
  <si>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</si>
  <si>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</si>
  <si>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</si>
  <si>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</si>
  <si>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</si>
  <si>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</si>
  <si>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</si>
  <si>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</si>
  <si>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</si>
  <si>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</si>
  <si>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</si>
  <si>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</si>
  <si>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</si>
  <si>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</si>
  <si>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</si>
  <si>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</si>
  <si>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</si>
  <si>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</si>
  <si>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</si>
  <si>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</si>
  <si>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</si>
  <si>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</si>
  <si>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</si>
  <si>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</si>
  <si>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</si>
  <si>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</si>
  <si>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</si>
  <si>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</si>
  <si>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</si>
  <si>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</si>
  <si>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</si>
  <si>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</si>
  <si>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</si>
  <si>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</si>
  <si>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</si>
  <si>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</si>
  <si>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</si>
  <si>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</si>
  <si>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</si>
  <si>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</si>
  <si>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</si>
  <si>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</si>
  <si>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</si>
  <si>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</si>
  <si>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</si>
  <si>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</si>
  <si>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</si>
  <si>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</si>
  <si>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</si>
  <si>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</si>
  <si>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</si>
  <si>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</si>
  <si>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</si>
  <si>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</si>
  <si>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</si>
  <si>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</si>
  <si>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</si>
  <si>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</si>
  <si>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</si>
  <si>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</si>
  <si>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</si>
  <si>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</si>
  <si>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</si>
  <si>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</si>
  <si>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</si>
  <si>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</si>
  <si>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</si>
  <si>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</si>
  <si>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</si>
  <si>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</si>
  <si>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</si>
  <si>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</si>
  <si>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</si>
  <si>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</si>
  <si>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</si>
  <si>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</si>
  <si>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</si>
  <si>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</si>
  <si>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</si>
  <si>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</si>
  <si>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</si>
  <si>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</si>
  <si>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</si>
  <si>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</si>
  <si>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</si>
  <si>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</si>
  <si>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</si>
  <si>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</si>
  <si>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</si>
  <si>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</si>
  <si>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</si>
  <si>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</si>
  <si>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</si>
  <si>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</si>
  <si>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</si>
  <si>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</si>
  <si>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</si>
  <si>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</si>
  <si>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</si>
  <si>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</si>
  <si>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</si>
  <si>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</si>
  <si>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</si>
  <si>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</si>
  <si>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</si>
  <si>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</si>
  <si>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</si>
  <si>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</si>
  <si>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</si>
  <si>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</si>
  <si>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</si>
  <si>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</si>
  <si>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</si>
  <si>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</si>
  <si>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</si>
  <si>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</si>
  <si>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</si>
  <si>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</si>
  <si>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</si>
  <si>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</si>
  <si>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</si>
  <si>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</si>
  <si>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</si>
  <si>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</si>
  <si>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</si>
  <si>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</si>
  <si>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</si>
  <si>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</si>
  <si>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</si>
  <si>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</si>
  <si>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</si>
  <si>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</si>
  <si>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</si>
  <si>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</si>
  <si>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</si>
  <si>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</si>
  <si>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</si>
  <si>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</si>
  <si>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</si>
  <si>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</si>
  <si>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</si>
  <si>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</si>
  <si>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</si>
  <si>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</si>
  <si>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</si>
  <si>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</si>
  <si>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</si>
  <si>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</si>
  <si>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</si>
  <si>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</si>
  <si>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</si>
  <si>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</si>
  <si>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</si>
  <si>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</si>
  <si>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</si>
  <si>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</si>
  <si>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</si>
  <si>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</si>
  <si>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</si>
  <si>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</si>
  <si>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</si>
  <si>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</si>
  <si>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</si>
  <si>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</si>
  <si>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</si>
  <si>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</si>
  <si>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</si>
  <si>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</si>
  <si>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</si>
  <si>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</si>
  <si>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</si>
  <si>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</si>
  <si>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</si>
  <si>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</si>
  <si>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</si>
  <si>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</si>
  <si>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</si>
  <si>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</si>
  <si>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</si>
  <si>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</si>
  <si>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</si>
  <si>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</si>
  <si>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</si>
  <si>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</si>
  <si>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</si>
  <si>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</si>
  <si>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</si>
  <si>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</si>
  <si>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</si>
  <si>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</si>
  <si>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</si>
  <si>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</si>
  <si>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</si>
  <si>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</si>
  <si>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</si>
  <si>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</si>
  <si>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</si>
  <si>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</si>
  <si>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</si>
  <si>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</si>
  <si>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</si>
  <si>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</si>
  <si>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</si>
  <si>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</si>
  <si>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</si>
  <si>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</si>
  <si>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</si>
  <si>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</si>
  <si>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</si>
  <si>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</si>
  <si>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</si>
  <si>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</si>
  <si>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</si>
  <si>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</si>
  <si>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</si>
  <si>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</si>
  <si>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</si>
  <si>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</si>
  <si>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</si>
  <si>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</si>
  <si>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</si>
  <si>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</si>
  <si>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</si>
  <si>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</si>
  <si>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</si>
  <si>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</si>
  <si>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</si>
  <si>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</si>
  <si>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</si>
  <si>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</si>
  <si>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</si>
  <si>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</si>
  <si>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</si>
  <si>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</si>
  <si>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</si>
  <si>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</si>
  <si>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</si>
  <si>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</si>
  <si>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</si>
  <si>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</si>
  <si>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</si>
  <si>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</si>
  <si>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</si>
  <si>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</si>
  <si>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</si>
  <si>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</si>
  <si>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</si>
  <si>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</si>
  <si>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</si>
  <si>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</si>
  <si>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</si>
  <si>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</si>
  <si>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</si>
  <si>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</si>
  <si>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</si>
  <si>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</si>
  <si>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</si>
  <si>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</si>
  <si>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</si>
  <si>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</si>
  <si>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</si>
  <si>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</si>
  <si>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</si>
  <si>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</si>
  <si>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</si>
  <si>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</si>
  <si>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</si>
  <si>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</si>
  <si>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</si>
  <si>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</si>
  <si>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</si>
  <si>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</si>
  <si>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</si>
  <si>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</si>
  <si>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</si>
  <si>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</si>
  <si>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</si>
  <si>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</si>
  <si>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</si>
  <si>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</si>
  <si>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</si>
  <si>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</si>
  <si>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</si>
  <si>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</si>
  <si>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</si>
  <si>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</si>
  <si>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</si>
  <si>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</si>
  <si>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</si>
  <si>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</si>
  <si>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</si>
  <si>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</si>
  <si>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</si>
  <si>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</si>
  <si>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</si>
  <si>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</si>
  <si>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</si>
  <si>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</si>
  <si>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</si>
  <si>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</si>
  <si>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</si>
  <si>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</si>
  <si>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</si>
  <si>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</si>
  <si>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</si>
  <si>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</si>
  <si>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</si>
  <si>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</si>
  <si>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</si>
  <si>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</si>
  <si>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</si>
  <si>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</si>
  <si>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</si>
  <si>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</si>
  <si>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</si>
  <si>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</si>
  <si>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</si>
  <si>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</si>
  <si>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</si>
  <si>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</si>
  <si>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</si>
  <si>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</si>
  <si>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</si>
  <si>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</si>
  <si>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</si>
  <si>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</si>
  <si>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</si>
  <si>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</si>
  <si>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</si>
  <si>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</si>
  <si>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</si>
  <si>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</si>
  <si>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</si>
  <si>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</si>
  <si>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</si>
  <si>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</si>
  <si>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</si>
  <si>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</si>
  <si>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</si>
  <si>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</si>
  <si>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</si>
  <si>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</si>
  <si>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</si>
  <si>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</si>
  <si>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</si>
  <si>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</si>
  <si>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</si>
  <si>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</si>
  <si>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</si>
  <si>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</si>
  <si>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</si>
  <si>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</si>
  <si>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</si>
  <si>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</si>
  <si>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</si>
  <si>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</si>
  <si>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</si>
  <si>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</si>
  <si>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</si>
  <si>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</si>
  <si>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</si>
  <si>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</si>
  <si>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</si>
  <si>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</si>
  <si>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</si>
  <si>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</si>
  <si>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</si>
  <si>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</si>
  <si>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</si>
  <si>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</si>
  <si>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</si>
  <si>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</si>
  <si>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</si>
  <si>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</si>
  <si>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</si>
  <si>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</si>
  <si>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</si>
  <si>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</si>
  <si>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</si>
  <si>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</si>
  <si>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</si>
  <si>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</si>
  <si>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</si>
  <si>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</si>
  <si>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</si>
  <si>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</si>
  <si>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</si>
  <si>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</si>
  <si>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</si>
  <si>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</si>
  <si>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</si>
  <si>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</si>
  <si>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</si>
  <si>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</si>
  <si>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</si>
  <si>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</si>
  <si>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</si>
  <si>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</si>
  <si>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</si>
  <si>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</si>
  <si>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</si>
  <si>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</si>
  <si>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</si>
  <si>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</si>
  <si>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</si>
  <si>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</si>
  <si>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</si>
  <si>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</si>
  <si>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</si>
  <si>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</si>
  <si>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</si>
  <si>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</si>
  <si>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</si>
  <si>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</si>
  <si>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</si>
  <si>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</si>
  <si>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</si>
  <si>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</si>
  <si>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</si>
  <si>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</si>
  <si>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</si>
  <si>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</si>
  <si>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</si>
  <si>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</si>
  <si>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</si>
  <si>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</si>
  <si>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</si>
  <si>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</si>
  <si>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</si>
  <si>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</si>
  <si>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</si>
  <si>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</si>
  <si>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</si>
  <si>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</si>
  <si>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</si>
  <si>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</si>
  <si>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</si>
  <si>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</si>
  <si>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</si>
  <si>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</si>
  <si>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</si>
  <si>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</si>
  <si>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</si>
  <si>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</si>
  <si>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</si>
  <si>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</si>
  <si>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</si>
  <si>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</si>
  <si>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</si>
  <si>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</si>
  <si>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</si>
  <si>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</si>
  <si>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</si>
  <si>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</si>
  <si>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</si>
  <si>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</si>
  <si>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</si>
  <si>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</si>
  <si>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</si>
  <si>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</si>
  <si>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</si>
  <si>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</si>
  <si>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</si>
  <si>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</si>
  <si>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</si>
  <si>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</si>
  <si>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</si>
  <si>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</si>
  <si>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</si>
  <si>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</si>
  <si>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</si>
  <si>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</si>
  <si>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</si>
  <si>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</si>
  <si>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</si>
  <si>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</si>
  <si>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</si>
  <si>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</si>
  <si>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</si>
  <si>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</si>
  <si>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</si>
  <si>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</si>
  <si>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</si>
  <si>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</si>
  <si>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</si>
  <si>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</si>
  <si>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</si>
  <si>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</si>
  <si>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</si>
  <si>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</si>
  <si>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</si>
  <si>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</si>
  <si>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</si>
  <si>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</si>
  <si>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</si>
  <si>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</si>
  <si>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</si>
  <si>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</si>
  <si>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</si>
  <si>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</si>
  <si>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</si>
  <si>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</si>
  <si>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</si>
  <si>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</si>
  <si>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</si>
  <si>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</si>
  <si>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</si>
  <si>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</si>
  <si>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</si>
  <si>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</si>
  <si>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</si>
  <si>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</si>
  <si>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</si>
  <si>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</si>
  <si>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</si>
  <si>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</si>
  <si>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</si>
  <si>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</si>
  <si>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</si>
  <si>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</si>
  <si>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</si>
  <si>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</si>
  <si>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</si>
  <si>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</si>
  <si>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</si>
  <si>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</si>
  <si>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</si>
  <si>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</si>
  <si>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</si>
  <si>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</si>
  <si>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</si>
  <si>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</si>
  <si>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</si>
  <si>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</si>
  <si>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</si>
  <si>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</si>
  <si>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</si>
  <si>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</si>
  <si>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</si>
  <si>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</si>
  <si>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</si>
  <si>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</si>
  <si>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</si>
  <si>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</si>
  <si>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</si>
  <si>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</si>
  <si>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</si>
  <si>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</si>
  <si>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</si>
  <si>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</si>
  <si>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</si>
  <si>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</si>
  <si>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</si>
  <si>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</si>
  <si>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</si>
  <si>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</si>
  <si>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</si>
  <si>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</si>
  <si>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</si>
  <si>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</si>
  <si>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</si>
  <si>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</si>
  <si>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</si>
  <si>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</si>
  <si>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</si>
  <si>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</si>
  <si>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</si>
  <si>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</si>
  <si>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</si>
  <si>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</si>
  <si>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</si>
  <si>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</si>
  <si>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</si>
  <si>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</si>
  <si>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</si>
  <si>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</si>
  <si>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</si>
  <si>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</si>
  <si>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</si>
  <si>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</si>
  <si>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</si>
  <si>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</si>
  <si>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</si>
  <si>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</si>
  <si>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</si>
  <si>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</si>
  <si>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</si>
  <si>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</si>
  <si>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</si>
  <si>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</si>
  <si>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</si>
  <si>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</si>
  <si>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</si>
  <si>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</si>
  <si>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</si>
  <si>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</si>
  <si>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</si>
  <si>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</si>
  <si>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</si>
  <si>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</si>
  <si>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</si>
  <si>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</si>
  <si>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</si>
  <si>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</si>
  <si>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</si>
  <si>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</si>
  <si>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</si>
  <si>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</si>
  <si>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</si>
  <si>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</si>
  <si>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</si>
  <si>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</si>
  <si>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</si>
  <si>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</si>
  <si>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</si>
  <si>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</si>
  <si>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</si>
  <si>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</si>
  <si>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</si>
  <si>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</si>
  <si>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</si>
  <si>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</si>
  <si>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</si>
  <si>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</si>
  <si>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</si>
  <si>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</si>
  <si>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</si>
  <si>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</si>
  <si>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</si>
  <si>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</si>
  <si>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</si>
  <si>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</si>
  <si>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</si>
  <si>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</si>
  <si>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</si>
  <si>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</si>
  <si>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</si>
  <si>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</si>
  <si>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</si>
  <si>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</si>
  <si>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</si>
  <si>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</si>
  <si>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</si>
  <si>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</si>
  <si>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</si>
  <si>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</si>
  <si>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</si>
  <si>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</si>
  <si>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</si>
  <si>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</si>
  <si>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</si>
  <si>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</si>
  <si>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</si>
  <si>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</si>
  <si>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</si>
  <si>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</si>
  <si>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</si>
  <si>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</si>
  <si>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</si>
  <si>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</si>
  <si>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</si>
  <si>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</si>
  <si>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</si>
  <si>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</si>
  <si>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</si>
  <si>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</si>
  <si>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</si>
  <si>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</si>
  <si>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</si>
  <si>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</si>
  <si>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</si>
  <si>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</si>
  <si>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</si>
  <si>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</si>
  <si>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</si>
  <si>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</si>
  <si>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</si>
  <si>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</si>
  <si>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</si>
  <si>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</si>
  <si>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</si>
  <si>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</si>
  <si>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</si>
  <si>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</si>
  <si>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</si>
  <si>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</si>
  <si>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</si>
  <si>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</si>
  <si>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</si>
  <si>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</si>
  <si>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</si>
  <si>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</si>
  <si>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</si>
  <si>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</si>
  <si>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</si>
  <si>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</si>
  <si>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</si>
  <si>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</si>
  <si>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</si>
  <si>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</si>
  <si>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</si>
  <si>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</si>
  <si>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</si>
  <si>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</si>
  <si>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</si>
  <si>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</si>
  <si>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</si>
  <si>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</si>
  <si>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</si>
  <si>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</si>
  <si>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</si>
  <si>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</si>
  <si>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</si>
  <si>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</si>
  <si>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</si>
  <si>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</si>
  <si>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</si>
  <si>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</si>
  <si>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</si>
  <si>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</si>
  <si>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</si>
  <si>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</si>
  <si>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</si>
  <si>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</si>
  <si>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</si>
  <si>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</si>
  <si>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</si>
  <si>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</si>
  <si>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</si>
  <si>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</si>
  <si>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</si>
  <si>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</si>
  <si>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</si>
  <si>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</si>
  <si>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</si>
  <si>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</si>
  <si>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</si>
  <si>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</si>
  <si>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</si>
  <si>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</si>
  <si>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</si>
  <si>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</si>
  <si>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</si>
  <si>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</si>
  <si>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</si>
  <si>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</si>
  <si>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</si>
  <si>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</si>
  <si>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</si>
  <si>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</si>
  <si>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</si>
  <si>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</si>
  <si>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</si>
  <si>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</si>
  <si>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</si>
  <si>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</si>
  <si>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</si>
  <si>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</si>
  <si>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</si>
  <si>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</si>
  <si>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</si>
  <si>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</si>
  <si>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</si>
  <si>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</si>
  <si>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</si>
  <si>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</si>
  <si>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</si>
  <si>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</si>
  <si>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</si>
  <si>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</si>
  <si>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</si>
  <si>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</si>
  <si>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</si>
  <si>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</si>
  <si>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</si>
  <si>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</si>
  <si>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</si>
  <si>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</si>
  <si>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</si>
  <si>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</si>
  <si>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</si>
  <si>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</si>
  <si>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</si>
  <si>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</si>
  <si>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</si>
  <si>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</si>
  <si>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</si>
  <si>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</si>
  <si>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</si>
  <si>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</si>
  <si>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</si>
  <si>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</si>
  <si>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</si>
  <si>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</si>
  <si>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</si>
  <si>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</si>
  <si>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</si>
  <si>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</si>
  <si>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</si>
  <si>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</si>
  <si>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</si>
  <si>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</si>
  <si>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</si>
  <si>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</si>
  <si>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</si>
  <si>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</si>
  <si>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</si>
  <si>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</si>
  <si>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</si>
  <si>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</si>
  <si>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</si>
  <si>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</si>
  <si>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</si>
  <si>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</si>
  <si>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</si>
  <si>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</si>
  <si>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</si>
  <si>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</si>
  <si>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</si>
  <si>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</si>
  <si>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</si>
  <si>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</si>
  <si>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</si>
  <si>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</si>
  <si>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</si>
  <si>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</si>
  <si>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</si>
  <si>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</si>
  <si>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</si>
  <si>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</si>
  <si>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</si>
  <si>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</si>
  <si>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</si>
  <si>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</si>
  <si>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</si>
  <si>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</si>
  <si>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</si>
  <si>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</si>
  <si>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</si>
  <si>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</si>
  <si>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</si>
  <si>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</si>
  <si>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</si>
  <si>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</si>
  <si>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</si>
  <si>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</si>
  <si>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</si>
  <si>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</si>
  <si>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</si>
  <si>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</si>
  <si>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</si>
  <si>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</si>
  <si>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</si>
  <si>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</si>
  <si>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</si>
  <si>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</si>
  <si>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</si>
  <si>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</si>
  <si>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</si>
  <si>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</si>
  <si>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</si>
  <si>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</si>
  <si>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</si>
  <si>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</si>
  <si>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</si>
  <si>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</si>
  <si>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</si>
  <si>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</si>
  <si>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</si>
  <si>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</si>
  <si>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</si>
  <si>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</si>
  <si>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</si>
  <si>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</si>
  <si>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</si>
  <si>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</si>
  <si>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</si>
  <si>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</si>
  <si>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</si>
  <si>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</si>
  <si>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</si>
  <si>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</si>
  <si>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</si>
  <si>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</si>
  <si>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</si>
  <si>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</si>
  <si>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</si>
  <si>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</si>
  <si>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</si>
  <si>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</si>
  <si>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</si>
  <si>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</si>
  <si>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</si>
  <si>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</si>
  <si>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</si>
  <si>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</si>
  <si>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</si>
  <si>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</si>
  <si>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</si>
  <si>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</si>
  <si>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</si>
  <si>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</si>
  <si>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</si>
  <si>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</si>
  <si>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</si>
  <si>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</si>
  <si>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</si>
  <si>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</si>
  <si>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</si>
  <si>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</si>
  <si>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</si>
  <si>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</si>
  <si>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</si>
  <si>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</si>
  <si>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</si>
  <si>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</si>
  <si>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</si>
  <si>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</si>
  <si>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</si>
  <si>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</si>
  <si>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</si>
  <si>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</si>
  <si>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</si>
  <si>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</si>
  <si>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</si>
  <si>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</si>
  <si>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</si>
  <si>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</si>
  <si>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</si>
  <si>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</si>
  <si>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</si>
  <si>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</si>
  <si>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</si>
  <si>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</si>
  <si>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</si>
  <si>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</si>
  <si>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</si>
  <si>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</si>
  <si>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</si>
  <si>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</si>
  <si>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</si>
  <si>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</si>
  <si>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</si>
  <si>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</si>
  <si>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</si>
  <si>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</si>
  <si>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</si>
  <si>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</si>
  <si>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</si>
  <si>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</si>
  <si>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</si>
  <si>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</si>
  <si>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</si>
  <si>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</si>
  <si>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</si>
  <si>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</si>
  <si>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</si>
  <si>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</si>
  <si>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</si>
  <si>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</si>
  <si>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</si>
  <si>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</si>
  <si>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</si>
  <si>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</si>
  <si>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</si>
  <si>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</si>
  <si>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</si>
  <si>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</si>
  <si>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</si>
  <si>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</si>
  <si>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</si>
  <si>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</si>
  <si>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</si>
  <si>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</si>
  <si>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</si>
  <si>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</si>
  <si>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</si>
  <si>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</si>
  <si>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</si>
  <si>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</si>
  <si>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</si>
  <si>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</si>
  <si>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</si>
  <si>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</si>
  <si>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</si>
  <si>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</si>
  <si>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</si>
  <si>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</si>
  <si>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</si>
  <si>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</si>
  <si>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</si>
  <si>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</si>
  <si>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</si>
  <si>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</si>
  <si>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</si>
  <si>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</si>
  <si>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</si>
  <si>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</si>
  <si>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</si>
  <si>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</si>
  <si>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</si>
  <si>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</si>
  <si>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</si>
  <si>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</si>
  <si>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</si>
  <si>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</si>
  <si>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</si>
  <si>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</si>
  <si>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</si>
  <si>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</si>
  <si>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</si>
  <si>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</si>
  <si>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</si>
  <si>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</si>
  <si>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</si>
  <si>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</si>
  <si>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</si>
  <si>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</si>
  <si>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</si>
  <si>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</si>
  <si>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</si>
  <si>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</si>
  <si>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</si>
  <si>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</si>
  <si>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</si>
  <si>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</si>
  <si>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</si>
  <si>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</si>
  <si>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</si>
  <si>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</si>
  <si>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</si>
  <si>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</si>
  <si>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</si>
  <si>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</si>
  <si>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</si>
  <si>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</si>
  <si>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</si>
  <si>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</si>
  <si>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</si>
  <si>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</si>
  <si>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</si>
  <si>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</si>
  <si>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</si>
  <si>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</si>
  <si>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</si>
  <si>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</si>
  <si>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</si>
  <si>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</si>
  <si>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</si>
  <si>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</si>
  <si>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</si>
  <si>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</si>
  <si>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</si>
  <si>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</si>
  <si>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</si>
  <si>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</si>
  <si>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</si>
  <si>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</si>
  <si>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</si>
  <si>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</si>
  <si>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</si>
  <si>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</si>
  <si>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</si>
  <si>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</si>
  <si>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</si>
  <si>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</si>
  <si>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</si>
  <si>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</si>
  <si>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</si>
  <si>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</si>
  <si>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</si>
  <si>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</si>
  <si>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</si>
  <si>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</si>
  <si>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</si>
  <si>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</si>
  <si>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</si>
  <si>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</si>
  <si>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</si>
  <si>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</si>
  <si>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</si>
  <si>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</si>
  <si>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</si>
  <si>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</si>
  <si>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</si>
  <si>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</si>
  <si>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</si>
  <si>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</si>
  <si>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</si>
  <si>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</si>
  <si>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</si>
  <si>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</si>
  <si>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</si>
  <si>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</si>
  <si>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</si>
  <si>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</si>
  <si>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</si>
  <si>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</si>
  <si>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</si>
  <si>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</si>
  <si>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</si>
  <si>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</si>
  <si>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</si>
  <si>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</si>
  <si>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</si>
  <si>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</si>
  <si>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</si>
  <si>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</si>
  <si>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</si>
  <si>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</si>
  <si>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</si>
  <si>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</si>
  <si>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</si>
  <si>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</si>
  <si>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</si>
  <si>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</si>
  <si>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</si>
  <si>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</si>
  <si>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</si>
  <si>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</si>
  <si>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</si>
  <si>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</si>
  <si>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</si>
  <si>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</si>
  <si>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</si>
  <si>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</si>
  <si>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</si>
  <si>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</si>
  <si>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</si>
  <si>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</si>
  <si>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</si>
  <si>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</si>
  <si>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</si>
  <si>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</si>
  <si>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</si>
  <si>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</si>
  <si>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</si>
  <si>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</si>
  <si>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</si>
  <si>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</si>
  <si>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</si>
  <si>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</si>
  <si>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</si>
  <si>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</si>
  <si>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</si>
  <si>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</si>
  <si>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</si>
  <si>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</si>
  <si>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</si>
  <si>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</si>
  <si>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</si>
  <si>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</si>
  <si>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</si>
  <si>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</si>
  <si>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</si>
  <si>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</si>
  <si>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</si>
  <si>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</si>
  <si>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</si>
  <si>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</si>
  <si>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</si>
  <si>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</si>
  <si>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</si>
  <si>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</si>
  <si>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</si>
  <si>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</si>
  <si>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</si>
  <si>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</si>
  <si>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</si>
  <si>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</si>
  <si>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</si>
  <si>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</si>
  <si>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</si>
  <si>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</si>
  <si>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</si>
  <si>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</si>
  <si>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</si>
  <si>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</si>
  <si>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</si>
  <si>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</si>
  <si>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</si>
  <si>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</si>
  <si>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</si>
  <si>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</si>
  <si>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</si>
  <si>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</si>
  <si>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</si>
  <si>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</si>
  <si>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</si>
  <si>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</si>
  <si>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</si>
  <si>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</si>
  <si>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</si>
  <si>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</si>
  <si>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</si>
  <si>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</si>
  <si>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</si>
  <si>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</si>
  <si>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</si>
  <si>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</si>
  <si>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</si>
  <si>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</si>
  <si>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</si>
  <si>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</si>
  <si>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</si>
  <si>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</si>
  <si>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</si>
  <si>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</si>
  <si>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</si>
  <si>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</si>
  <si>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</si>
  <si>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</si>
  <si>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</si>
  <si>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</si>
  <si>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</si>
  <si>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</si>
  <si>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</si>
  <si>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</si>
  <si>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</si>
  <si>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</si>
  <si>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</si>
  <si>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</si>
  <si>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</si>
  <si>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</si>
  <si>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</si>
  <si>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</si>
  <si>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</si>
  <si>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</si>
  <si>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</si>
  <si>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</si>
  <si>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</si>
  <si>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</si>
  <si>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</si>
  <si>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</si>
  <si>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</si>
  <si>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</si>
  <si>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</si>
  <si>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</si>
  <si>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</si>
  <si>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</si>
  <si>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</si>
  <si>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</si>
  <si>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</si>
  <si>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</si>
  <si>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</si>
  <si>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</si>
  <si>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</si>
  <si>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</si>
  <si>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</si>
  <si>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</si>
  <si>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</si>
  <si>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</si>
  <si>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</si>
  <si>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</si>
  <si>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</si>
  <si>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</si>
  <si>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</si>
  <si>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</si>
  <si>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</si>
  <si>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</si>
  <si>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</si>
  <si>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</si>
  <si>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</si>
  <si>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</si>
  <si>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</si>
  <si>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</si>
  <si>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</si>
  <si>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</si>
  <si>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</si>
  <si>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</si>
  <si>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</si>
  <si>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</si>
  <si>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</si>
  <si>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</si>
  <si>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</si>
  <si>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</si>
  <si>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</si>
  <si>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</si>
  <si>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</si>
  <si>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</si>
  <si>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</si>
  <si>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</si>
  <si>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</si>
  <si>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</si>
  <si>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</si>
  <si>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</si>
  <si>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</si>
  <si>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</si>
  <si>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</si>
  <si>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</si>
  <si>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</si>
  <si>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</si>
  <si>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</si>
  <si>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</si>
  <si>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</si>
  <si>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</si>
  <si>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</si>
  <si>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</si>
  <si>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</si>
  <si>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</si>
  <si>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</si>
  <si>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</si>
  <si>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</si>
  <si>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</si>
  <si>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</si>
  <si>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</si>
  <si>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</si>
  <si>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</si>
  <si>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</si>
  <si>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</si>
  <si>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</si>
  <si>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</si>
  <si>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</si>
  <si>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</si>
  <si>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</si>
  <si>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</si>
  <si>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</si>
  <si>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</si>
  <si>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</si>
  <si>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</si>
  <si>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</si>
  <si>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</si>
  <si>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</si>
  <si>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</si>
  <si>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</si>
  <si>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</si>
  <si>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</si>
  <si>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</si>
  <si>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</si>
  <si>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</si>
  <si>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</si>
  <si>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</si>
  <si>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</si>
  <si>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</si>
  <si>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</si>
  <si>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</si>
  <si>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</si>
  <si>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</si>
  <si>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</si>
  <si>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</si>
  <si>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</si>
  <si>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</si>
  <si>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</si>
  <si>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</si>
  <si>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</si>
  <si>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</si>
  <si>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</si>
  <si>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</si>
  <si>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</si>
  <si>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</si>
  <si>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</si>
  <si>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</si>
  <si>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</si>
  <si>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</si>
  <si>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</si>
  <si>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</si>
  <si>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</si>
  <si>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</si>
  <si>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</si>
  <si>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</si>
  <si>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</si>
  <si>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</si>
  <si>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</si>
  <si>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</si>
  <si>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</si>
  <si>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</si>
  <si>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</si>
  <si>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</si>
  <si>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</si>
  <si>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</si>
  <si>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</si>
  <si>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</si>
  <si>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</si>
  <si>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</si>
  <si>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</si>
  <si>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</si>
  <si>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</si>
  <si>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</si>
  <si>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</si>
  <si>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</si>
  <si>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</si>
  <si>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</si>
  <si>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</si>
  <si>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</si>
  <si>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</si>
  <si>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</si>
  <si>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</si>
  <si>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</si>
  <si>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</si>
  <si>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</si>
  <si>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</si>
  <si>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</si>
  <si>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</si>
  <si>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</si>
  <si>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</si>
  <si>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</si>
  <si>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</si>
  <si>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</si>
  <si>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</si>
  <si>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</si>
  <si>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</si>
  <si>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</si>
  <si>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</si>
  <si>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</si>
  <si>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</si>
  <si>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</si>
  <si>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</si>
  <si>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</si>
  <si>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</si>
  <si>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</si>
  <si>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</si>
  <si>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</si>
  <si>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</si>
  <si>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</si>
  <si>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</si>
  <si>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</si>
  <si>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</si>
  <si>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</si>
  <si>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</si>
  <si>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</si>
  <si>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</si>
  <si>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</si>
  <si>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</si>
  <si>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</si>
  <si>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</si>
  <si>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</si>
  <si>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</si>
  <si>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</si>
  <si>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</si>
  <si>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</si>
  <si>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</si>
  <si>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</si>
  <si>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</si>
  <si>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</si>
  <si>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</si>
  <si>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</si>
  <si>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</si>
  <si>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</si>
  <si>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</si>
  <si>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</si>
  <si>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</si>
  <si>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</si>
  <si>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</si>
  <si>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</si>
  <si>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</si>
  <si>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</si>
  <si>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</si>
  <si>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</si>
  <si>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</si>
  <si>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</si>
  <si>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</si>
  <si>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</si>
  <si>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</si>
  <si>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</si>
  <si>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</si>
  <si>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</si>
  <si>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</si>
  <si>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</si>
  <si>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</si>
  <si>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</si>
  <si>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</si>
  <si>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</si>
  <si>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</si>
  <si>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</si>
  <si>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</si>
  <si>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</si>
  <si>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</si>
  <si>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</si>
  <si>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</si>
  <si>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</si>
  <si>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</si>
  <si>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</si>
  <si>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</si>
  <si>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</si>
  <si>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</si>
  <si>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</si>
  <si>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</si>
  <si>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</si>
  <si>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</si>
  <si>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</si>
  <si>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</si>
  <si>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</si>
  <si>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</si>
  <si>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</si>
  <si>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</si>
  <si>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</si>
  <si>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</si>
  <si>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</si>
  <si>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</si>
  <si>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</si>
  <si>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</si>
  <si>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</si>
  <si>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</si>
  <si>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</si>
  <si>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</si>
  <si>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</si>
  <si>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</si>
  <si>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</si>
  <si>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</si>
  <si>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</si>
  <si>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</si>
  <si>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</si>
  <si>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</si>
  <si>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</si>
  <si>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</si>
  <si>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</si>
  <si>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</si>
  <si>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</si>
  <si>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</si>
  <si>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</si>
  <si>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</si>
  <si>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</si>
  <si>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</si>
  <si>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</si>
  <si>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</si>
  <si>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</si>
  <si>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</si>
  <si>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</si>
  <si>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</si>
  <si>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</si>
  <si>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</si>
  <si>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</si>
  <si>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</si>
  <si>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</si>
  <si>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</si>
  <si>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</si>
  <si>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</si>
  <si>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</si>
  <si>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</si>
  <si>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</si>
  <si>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</si>
  <si>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</si>
  <si>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</si>
  <si>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</si>
  <si>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</si>
  <si>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</si>
  <si>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</si>
  <si>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</si>
  <si>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</si>
  <si>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</si>
  <si>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</si>
  <si>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</si>
  <si>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</si>
  <si>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</si>
  <si>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</si>
  <si>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</si>
  <si>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</si>
  <si>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</si>
  <si>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</si>
  <si>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</si>
  <si>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</si>
  <si>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</si>
  <si>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</si>
  <si>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</si>
  <si>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</si>
  <si>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</si>
  <si>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</si>
  <si>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</si>
  <si>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</si>
  <si>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</si>
  <si>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</si>
  <si>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</si>
  <si>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</si>
  <si>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</si>
  <si>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</si>
  <si>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</si>
  <si>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</si>
  <si>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</si>
  <si>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</si>
  <si>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</si>
  <si>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</si>
  <si>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</si>
  <si>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</si>
  <si>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</si>
  <si>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</si>
  <si>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</si>
  <si>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</si>
  <si>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</si>
  <si>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</si>
  <si>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</si>
  <si>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</si>
  <si>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</si>
  <si>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</si>
  <si>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</si>
  <si>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</si>
  <si>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</si>
  <si>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</si>
  <si>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</si>
  <si>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</si>
  <si>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</si>
  <si>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</si>
  <si>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</si>
  <si>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</si>
  <si>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</si>
  <si>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</si>
  <si>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</si>
  <si>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</si>
  <si>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</si>
  <si>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</si>
  <si>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</si>
  <si>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</si>
  <si>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</si>
  <si>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</si>
  <si>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</si>
  <si>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</si>
  <si>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</si>
  <si>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</si>
  <si>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</si>
  <si>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</si>
  <si>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</si>
  <si>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</si>
  <si>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</si>
  <si>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</si>
  <si>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</si>
  <si>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</si>
  <si>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</si>
  <si>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</si>
  <si>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</si>
  <si>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</si>
  <si>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</si>
  <si>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</si>
  <si>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</si>
  <si>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</si>
  <si>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</si>
  <si>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</si>
  <si>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</si>
  <si>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</si>
  <si>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</si>
  <si>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</si>
  <si>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</si>
  <si>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</si>
  <si>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</si>
  <si>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</si>
  <si>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</si>
  <si>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</si>
  <si>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</si>
  <si>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</si>
  <si>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</si>
  <si>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</si>
  <si>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</si>
  <si>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</si>
  <si>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</si>
  <si>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</si>
  <si>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</si>
  <si>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</si>
  <si>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</si>
  <si>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</si>
  <si>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</si>
  <si>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</si>
  <si>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</si>
  <si>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</si>
  <si>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</si>
  <si>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</si>
  <si>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</si>
  <si>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</si>
  <si>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</si>
  <si>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</si>
  <si>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</si>
  <si>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</si>
  <si>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</si>
  <si>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</si>
  <si>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</si>
  <si>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</si>
  <si>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</si>
  <si>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</si>
  <si>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</si>
  <si>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</si>
  <si>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</si>
  <si>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</si>
  <si>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</si>
  <si>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</si>
  <si>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</si>
  <si>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</si>
  <si>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</si>
  <si>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</si>
  <si>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</si>
  <si>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</si>
  <si>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</si>
  <si>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</si>
  <si>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</si>
  <si>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</si>
  <si>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</si>
  <si>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</si>
  <si>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</si>
  <si>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</si>
  <si>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</si>
  <si>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</si>
  <si>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</si>
  <si>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</si>
  <si>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</si>
  <si>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</si>
  <si>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</si>
  <si>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</si>
  <si>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</si>
  <si>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</si>
  <si>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</si>
  <si>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</si>
  <si>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</si>
  <si>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</si>
  <si>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</si>
  <si>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</si>
  <si>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</si>
  <si>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</si>
  <si>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</si>
  <si>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</si>
  <si>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</si>
  <si>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</si>
  <si>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</si>
  <si>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</si>
  <si>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</si>
  <si>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</si>
  <si>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</si>
  <si>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</si>
  <si>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</si>
  <si>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</si>
  <si>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</si>
  <si>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</si>
  <si>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</si>
  <si>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</si>
  <si>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</si>
  <si>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</si>
  <si>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</si>
  <si>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</si>
  <si>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</si>
  <si>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</si>
  <si>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</si>
  <si>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</si>
  <si>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</si>
  <si>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</si>
  <si>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</si>
  <si>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</si>
  <si>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</si>
  <si>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</si>
  <si>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</si>
  <si>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</si>
  <si>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</si>
  <si>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</si>
  <si>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</si>
  <si>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</si>
  <si>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</si>
  <si>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</si>
  <si>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</si>
  <si>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</si>
  <si>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</si>
  <si>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</si>
  <si>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</si>
  <si>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</si>
  <si>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</si>
  <si>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</si>
  <si>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</si>
  <si>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</si>
  <si>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</si>
  <si>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</si>
  <si>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</si>
  <si>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</si>
  <si>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</si>
  <si>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</si>
  <si>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</si>
  <si>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</si>
  <si>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</si>
  <si>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</si>
  <si>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</si>
  <si>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</si>
  <si>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</si>
  <si>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</si>
  <si>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</si>
  <si>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</si>
  <si>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</si>
  <si>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</si>
  <si>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</si>
  <si>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</si>
  <si>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</si>
  <si>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</si>
  <si>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</si>
  <si>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</si>
  <si>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</si>
  <si>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</si>
  <si>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</si>
  <si>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</si>
  <si>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</si>
  <si>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</si>
  <si>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</si>
  <si>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</si>
  <si>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</si>
  <si>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</si>
  <si>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</si>
  <si>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</si>
  <si>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</si>
  <si>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</si>
  <si>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</si>
  <si>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</si>
  <si>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</si>
  <si>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</si>
  <si>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</si>
  <si>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</si>
  <si>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</si>
  <si>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</si>
  <si>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</si>
  <si>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</si>
  <si>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</si>
  <si>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</si>
  <si>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</si>
  <si>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</si>
  <si>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</si>
  <si>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</si>
  <si>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</si>
  <si>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</si>
  <si>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</si>
  <si>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</si>
  <si>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</si>
  <si>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</si>
  <si>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</si>
  <si>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</si>
  <si>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</si>
  <si>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</si>
  <si>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</si>
  <si>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</si>
  <si>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</si>
  <si>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</si>
  <si>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</si>
  <si>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</si>
  <si>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</si>
  <si>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</si>
  <si>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</si>
  <si>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</si>
  <si>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</si>
  <si>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</si>
  <si>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</si>
  <si>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</si>
  <si>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</si>
  <si>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</si>
  <si>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</si>
  <si>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</si>
  <si>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</si>
  <si>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</si>
  <si>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</si>
  <si>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</si>
  <si>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</si>
  <si>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</si>
  <si>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</si>
  <si>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</si>
  <si>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</si>
  <si>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</si>
  <si>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</si>
  <si>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</si>
  <si>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</si>
  <si>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</si>
  <si>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</si>
  <si>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</si>
  <si>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</si>
  <si>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</si>
  <si>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</si>
  <si>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</si>
  <si>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</si>
  <si>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</si>
  <si>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</si>
  <si>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</si>
  <si>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</si>
  <si>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</si>
  <si>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</si>
  <si>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</si>
  <si>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</si>
  <si>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</si>
  <si>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</si>
  <si>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</si>
  <si>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</si>
  <si>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</si>
  <si>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</si>
  <si>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</si>
  <si>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</si>
  <si>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</si>
  <si>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</si>
  <si>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</si>
  <si>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</si>
  <si>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</si>
  <si>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</si>
  <si>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</si>
  <si>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</si>
  <si>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</si>
  <si>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</si>
  <si>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</si>
  <si>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</si>
  <si>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</si>
  <si>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</si>
  <si>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</si>
  <si>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</si>
  <si>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</si>
  <si>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</si>
  <si>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</si>
  <si>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</si>
  <si>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</si>
  <si>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</si>
  <si>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</si>
  <si>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</si>
  <si>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</si>
  <si>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</si>
  <si>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</si>
  <si>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</si>
  <si>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</si>
  <si>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</si>
  <si>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</si>
  <si>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</si>
  <si>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</si>
  <si>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</si>
  <si>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</si>
  <si>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</si>
  <si>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</si>
  <si>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</si>
  <si>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</si>
  <si>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</si>
  <si>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</si>
  <si>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</si>
  <si>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</si>
  <si>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</si>
  <si>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</si>
  <si>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</si>
  <si>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</si>
  <si>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</si>
  <si>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</si>
  <si>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</si>
  <si>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</si>
  <si>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</si>
  <si>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</si>
  <si>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</si>
  <si>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</si>
  <si>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</si>
  <si>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</si>
  <si>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</si>
  <si>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</si>
  <si>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</si>
  <si>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</si>
  <si>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</si>
  <si>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</si>
  <si>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</si>
  <si>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</si>
  <si>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</si>
  <si>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</si>
  <si>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</si>
  <si>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</si>
  <si>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</si>
  <si>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</si>
  <si>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</si>
  <si>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</si>
  <si>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</si>
  <si>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</si>
  <si>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</si>
  <si>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</si>
  <si>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</si>
  <si>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</si>
  <si>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</si>
  <si>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</si>
  <si>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</si>
  <si>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</si>
  <si>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</si>
  <si>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</si>
  <si>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</si>
  <si>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</si>
  <si>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</si>
  <si>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</si>
  <si>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</si>
  <si>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</si>
  <si>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</si>
  <si>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</si>
  <si>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</si>
  <si>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</si>
  <si>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</si>
  <si>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</si>
  <si>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</si>
  <si>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</si>
  <si>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</si>
  <si>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</si>
  <si>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</si>
  <si>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</si>
  <si>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</si>
  <si>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</si>
  <si>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</si>
  <si>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</si>
  <si>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</si>
  <si>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</si>
  <si>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</si>
  <si>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</si>
  <si>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</si>
  <si>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</si>
  <si>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</si>
  <si>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</si>
  <si>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</si>
  <si>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</si>
  <si>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</si>
  <si>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</si>
  <si>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</si>
  <si>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</si>
  <si>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</si>
  <si>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</si>
  <si>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</si>
  <si>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</si>
  <si>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</si>
  <si>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</si>
  <si>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</si>
  <si>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</si>
  <si>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</si>
  <si>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</si>
  <si>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</si>
  <si>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</si>
  <si>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</si>
  <si>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</si>
  <si>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</si>
  <si>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</si>
  <si>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</si>
  <si>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</si>
  <si>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</si>
  <si>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</si>
  <si>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</si>
  <si>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</si>
  <si>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</si>
  <si>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</si>
  <si>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</si>
  <si>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</si>
  <si>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</si>
  <si>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</si>
  <si>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</si>
  <si>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</si>
  <si>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</si>
  <si>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</si>
  <si>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</si>
  <si>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</si>
  <si>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</si>
  <si>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</si>
  <si>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</si>
  <si>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</si>
  <si>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</si>
  <si>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</si>
  <si>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</si>
  <si>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</si>
  <si>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</si>
  <si>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</si>
  <si>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</si>
  <si>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</si>
  <si>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</si>
  <si>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</si>
  <si>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</si>
  <si>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</si>
  <si>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</si>
  <si>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</si>
  <si>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</si>
  <si>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</si>
  <si>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</si>
  <si>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</si>
  <si>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</si>
  <si>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</si>
  <si>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</si>
  <si>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</si>
  <si>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</si>
  <si>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</si>
  <si>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</si>
  <si>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</si>
  <si>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</si>
  <si>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</si>
  <si>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</si>
  <si>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</si>
  <si>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</si>
  <si>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</si>
  <si>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</si>
  <si>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</si>
  <si>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</si>
  <si>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</si>
  <si>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</si>
  <si>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</si>
  <si>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</si>
  <si>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</si>
  <si>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</si>
  <si>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</si>
  <si>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</si>
  <si>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</si>
  <si>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</si>
  <si>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</si>
  <si>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</si>
  <si>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</si>
  <si>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</si>
  <si>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</si>
  <si>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</si>
  <si>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</si>
  <si>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</si>
  <si>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</si>
  <si>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</si>
  <si>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</si>
  <si>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</si>
  <si>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</si>
  <si>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</si>
  <si>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</si>
  <si>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</si>
  <si>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</si>
  <si>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</si>
  <si>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</si>
  <si>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</si>
  <si>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</si>
  <si>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</si>
  <si>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</si>
  <si>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</si>
  <si>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</si>
  <si>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</si>
  <si>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</si>
  <si>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</si>
  <si>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</si>
  <si>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</si>
  <si>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</si>
  <si>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</si>
  <si>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</si>
  <si>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</si>
  <si>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</si>
  <si>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</si>
  <si>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</si>
  <si>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</si>
  <si>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</si>
  <si>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</si>
  <si>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</si>
  <si>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</si>
  <si>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</si>
  <si>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</si>
  <si>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</si>
  <si>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</si>
  <si>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</si>
  <si>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</si>
  <si>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</si>
  <si>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</si>
  <si>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</si>
  <si>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</si>
  <si>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</si>
  <si>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</si>
  <si>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</si>
  <si>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</si>
  <si>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</si>
  <si>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</si>
  <si>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</si>
  <si>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</si>
  <si>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</si>
  <si>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</si>
  <si>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</si>
  <si>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</si>
  <si>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</si>
  <si>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</si>
  <si>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</si>
  <si>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</si>
  <si>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</si>
  <si>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</si>
  <si>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</si>
  <si>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</si>
  <si>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</si>
  <si>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</si>
  <si>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</si>
  <si>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</si>
  <si>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</si>
  <si>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</si>
  <si>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</si>
  <si>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</si>
  <si>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</si>
  <si>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</si>
  <si>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</si>
  <si>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</si>
  <si>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</si>
  <si>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</si>
  <si>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</si>
  <si>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</si>
  <si>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</si>
  <si>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</si>
  <si>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</si>
  <si>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</si>
  <si>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</si>
  <si>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</si>
  <si>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</si>
  <si>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</si>
  <si>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</si>
  <si>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</si>
  <si>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</si>
  <si>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</si>
  <si>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</si>
  <si>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</si>
  <si>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</si>
  <si>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</si>
  <si>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</si>
  <si>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</si>
  <si>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</si>
  <si>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</si>
  <si>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</si>
  <si>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</si>
  <si>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</si>
  <si>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</si>
  <si>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</si>
  <si>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</si>
  <si>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</si>
  <si>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</si>
  <si>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</si>
  <si>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</si>
  <si>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</si>
  <si>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</si>
  <si>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</si>
  <si>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</si>
  <si>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</si>
  <si>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</si>
  <si>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</si>
  <si>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</si>
  <si>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</si>
  <si>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</si>
  <si>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</si>
  <si>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</si>
  <si>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</si>
  <si>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</si>
  <si>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</si>
  <si>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</si>
  <si>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</si>
  <si>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</si>
  <si>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</si>
  <si>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</si>
  <si>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</si>
  <si>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</si>
  <si>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</si>
  <si>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</si>
  <si>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</si>
  <si>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</si>
  <si>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</si>
  <si>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</si>
  <si>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</si>
  <si>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</si>
  <si>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</si>
  <si>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</si>
  <si>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</si>
  <si>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</si>
  <si>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</si>
  <si>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</si>
  <si>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</si>
  <si>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</si>
  <si>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</si>
  <si>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</si>
  <si>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</si>
  <si>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</si>
  <si>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</si>
  <si>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</si>
  <si>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</si>
  <si>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</si>
  <si>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</si>
  <si>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</si>
  <si>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</si>
  <si>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</si>
  <si>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</si>
  <si>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</si>
  <si>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</si>
  <si>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</si>
  <si>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</si>
  <si>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</si>
  <si>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</si>
  <si>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</si>
  <si>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</si>
  <si>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</si>
  <si>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</si>
  <si>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</si>
  <si>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</si>
  <si>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</si>
  <si>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</si>
  <si>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</si>
  <si>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</si>
  <si>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</si>
  <si>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</si>
  <si>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</si>
  <si>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</si>
  <si>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</si>
  <si>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</si>
  <si>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</si>
  <si>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</si>
  <si>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</si>
  <si>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</si>
  <si>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</si>
  <si>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</si>
  <si>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</si>
  <si>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</si>
  <si>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</si>
  <si>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</si>
  <si>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</si>
  <si>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</si>
  <si>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</si>
  <si>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</si>
  <si>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</si>
  <si>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</si>
  <si>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</si>
  <si>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</si>
  <si>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</si>
  <si>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</si>
  <si>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</si>
  <si>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</si>
  <si>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</si>
  <si>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</si>
  <si>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</si>
  <si>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</si>
  <si>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</si>
  <si>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</si>
  <si>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</si>
  <si>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</si>
  <si>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</si>
  <si>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</si>
  <si>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</si>
  <si>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</si>
  <si>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</si>
  <si>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</si>
  <si>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</si>
  <si>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</si>
  <si>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</si>
  <si>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</si>
  <si>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</si>
  <si>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</si>
  <si>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</si>
  <si>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</si>
  <si>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</si>
  <si>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</si>
  <si>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</si>
  <si>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</si>
  <si>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</si>
  <si>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</si>
  <si>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</si>
  <si>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</si>
  <si>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</si>
  <si>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</si>
  <si>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</si>
  <si>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</si>
  <si>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</si>
  <si>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</si>
  <si>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</si>
  <si>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</si>
  <si>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</si>
  <si>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</si>
  <si>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</si>
  <si>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</si>
  <si>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</si>
  <si>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</si>
  <si>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</si>
  <si>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</si>
  <si>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</si>
  <si>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</si>
  <si>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</si>
  <si>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</si>
  <si>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</si>
  <si>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</si>
  <si>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</si>
  <si>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</si>
  <si>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</si>
  <si>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</si>
  <si>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</si>
  <si>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</si>
  <si>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</si>
  <si>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</si>
  <si>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</si>
  <si>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</si>
  <si>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</si>
  <si>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</si>
  <si>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</si>
  <si>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</si>
  <si>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</si>
  <si>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</si>
  <si>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</si>
  <si>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</si>
  <si>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</si>
  <si>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</si>
  <si>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</si>
  <si>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</si>
  <si>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</si>
  <si>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</si>
  <si>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</si>
  <si>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</si>
  <si>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</si>
  <si>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</si>
  <si>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</si>
  <si>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</si>
  <si>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</si>
  <si>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</si>
  <si>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</si>
  <si>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</si>
  <si>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</si>
  <si>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</si>
  <si>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</si>
  <si>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</si>
  <si>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</si>
  <si>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</si>
  <si>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</si>
  <si>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</si>
  <si>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</si>
  <si>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</si>
  <si>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</si>
  <si>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</si>
  <si>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</si>
  <si>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</si>
  <si>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</si>
  <si>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</si>
  <si>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</si>
  <si>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</si>
  <si>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</si>
  <si>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</si>
  <si>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</si>
  <si>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</si>
  <si>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</si>
  <si>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</si>
  <si>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</si>
  <si>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</si>
  <si>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</si>
  <si>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</si>
  <si>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</si>
  <si>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</si>
  <si>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</si>
  <si>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</si>
  <si>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</si>
  <si>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</si>
  <si>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</si>
  <si>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</si>
  <si>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</si>
  <si>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</si>
  <si>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</si>
  <si>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</si>
  <si>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</si>
  <si>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</si>
  <si>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</si>
  <si>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</si>
  <si>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</si>
  <si>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</si>
  <si>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</si>
  <si>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</si>
  <si>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</si>
  <si>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</si>
  <si>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</si>
  <si>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</si>
  <si>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</si>
  <si>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</si>
  <si>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</si>
  <si>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</si>
  <si>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</si>
  <si>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</si>
  <si>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</si>
  <si>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</si>
  <si>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</si>
  <si>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</si>
  <si>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</si>
  <si>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</si>
  <si>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</si>
  <si>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</si>
  <si>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</si>
  <si>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</si>
  <si>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</si>
  <si>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</si>
  <si>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</si>
  <si>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</si>
  <si>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</si>
  <si>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</si>
  <si>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</si>
  <si>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</si>
  <si>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</si>
  <si>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</si>
  <si>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</si>
  <si>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</si>
  <si>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</si>
  <si>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</si>
  <si>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</si>
  <si>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</si>
  <si>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</si>
  <si>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</si>
  <si>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</si>
  <si>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</si>
  <si>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</si>
  <si>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</si>
  <si>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</si>
  <si>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</si>
  <si>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</si>
  <si>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</si>
  <si>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</si>
  <si>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</si>
  <si>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</si>
  <si>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</si>
  <si>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</si>
  <si>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</si>
  <si>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</si>
  <si>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</si>
  <si>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</si>
  <si>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</si>
  <si>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</si>
  <si>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</si>
  <si>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</si>
  <si>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</si>
  <si>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</si>
  <si>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</si>
  <si>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</si>
  <si>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</si>
  <si>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</si>
  <si>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</si>
  <si>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</si>
  <si>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</si>
  <si>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</si>
  <si>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</si>
  <si>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</si>
  <si>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</si>
  <si>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</si>
  <si>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</si>
  <si>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</si>
  <si>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</si>
  <si>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</si>
  <si>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</si>
  <si>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</si>
  <si>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</si>
  <si>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</si>
  <si>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</si>
  <si>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</si>
  <si>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</si>
  <si>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</si>
  <si>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</si>
  <si>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</si>
  <si>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</si>
  <si>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</si>
  <si>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</si>
  <si>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</si>
  <si>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</si>
  <si>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</si>
  <si>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</si>
  <si>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</si>
  <si>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</si>
  <si>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</si>
  <si>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</si>
  <si>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</si>
  <si>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</si>
  <si>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</si>
  <si>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</si>
  <si>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</si>
  <si>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</si>
  <si>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</si>
  <si>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</si>
  <si>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</si>
  <si>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</si>
  <si>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</si>
  <si>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</si>
  <si>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</si>
  <si>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</si>
  <si>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</si>
  <si>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</si>
  <si>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</si>
  <si>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</si>
  <si>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</si>
  <si>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</si>
  <si>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</si>
  <si>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</si>
  <si>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</si>
  <si>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</si>
  <si>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</si>
  <si>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</si>
  <si>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</si>
  <si>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</si>
  <si>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</si>
  <si>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</si>
  <si>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</si>
  <si>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</si>
  <si>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</si>
  <si>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</si>
  <si>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</si>
  <si>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</si>
  <si>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</si>
  <si>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</si>
  <si>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</si>
  <si>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</si>
  <si>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</si>
  <si>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</si>
  <si>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</si>
  <si>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</si>
  <si>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</si>
  <si>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</si>
  <si>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</si>
  <si>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</si>
  <si>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</si>
  <si>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</si>
  <si>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</si>
  <si>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</si>
  <si>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</si>
  <si>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</si>
  <si>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</si>
  <si>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</si>
  <si>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</si>
  <si>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</si>
  <si>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</si>
  <si>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</si>
  <si>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</si>
  <si>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</si>
  <si>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</si>
  <si>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</si>
  <si>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</si>
  <si>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</si>
  <si>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</si>
  <si>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</si>
  <si>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</si>
  <si>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</si>
  <si>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</si>
  <si>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</si>
  <si>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</si>
  <si>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</si>
  <si>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</si>
  <si>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</si>
  <si>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</si>
  <si>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</si>
  <si>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</si>
  <si>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</si>
  <si>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</si>
  <si>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</si>
  <si>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</si>
  <si>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</si>
  <si>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</si>
  <si>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</si>
  <si>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</si>
  <si>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</si>
  <si>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</si>
  <si>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</si>
  <si>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</si>
  <si>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</si>
  <si>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</si>
  <si>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</si>
  <si>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</si>
  <si>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</si>
  <si>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</si>
  <si>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</si>
  <si>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</si>
  <si>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</si>
  <si>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</si>
  <si>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</si>
  <si>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</si>
  <si>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</si>
  <si>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</si>
  <si>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</si>
  <si>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</si>
  <si>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</si>
  <si>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</si>
  <si>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</si>
  <si>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</si>
  <si>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</si>
  <si>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</si>
  <si>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</si>
  <si>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</si>
  <si>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</si>
  <si>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</si>
  <si>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</si>
  <si>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</si>
  <si>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</si>
  <si>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</si>
  <si>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</si>
  <si>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</si>
  <si>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</si>
  <si>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</si>
  <si>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</si>
  <si>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</si>
  <si>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</si>
  <si>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</si>
  <si>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</si>
  <si>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</si>
  <si>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</si>
  <si>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</si>
  <si>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</si>
  <si>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</si>
  <si>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</si>
  <si>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</si>
  <si>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</si>
  <si>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</si>
  <si>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</si>
  <si>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</si>
  <si>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</si>
  <si>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</si>
  <si>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</si>
  <si>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</si>
  <si>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</si>
  <si>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</si>
  <si>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</si>
  <si>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</si>
  <si>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</si>
  <si>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</si>
  <si>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</si>
  <si>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</si>
  <si>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</si>
  <si>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</si>
  <si>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</si>
  <si>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</si>
  <si>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</si>
  <si>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</si>
  <si>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</si>
  <si>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</si>
  <si>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</si>
  <si>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</si>
  <si>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</si>
  <si>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</si>
  <si>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</si>
  <si>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</si>
  <si>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</si>
  <si>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</si>
  <si>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</si>
  <si>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</si>
  <si>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</si>
  <si>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</si>
  <si>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</si>
  <si>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</si>
  <si>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</si>
  <si>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</si>
  <si>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</si>
  <si>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</si>
  <si>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</si>
  <si>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</si>
  <si>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</si>
  <si>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</si>
  <si>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</si>
  <si>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</si>
  <si>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</si>
  <si>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</si>
  <si>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</si>
  <si>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</si>
  <si>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</si>
  <si>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</si>
  <si>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</si>
  <si>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</si>
  <si>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</si>
  <si>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</si>
  <si>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</si>
  <si>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</si>
  <si>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</si>
  <si>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</si>
  <si>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</si>
  <si>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</si>
  <si>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</si>
  <si>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</si>
  <si>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</si>
  <si>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</si>
  <si>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</si>
  <si>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</si>
  <si>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</si>
  <si>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</si>
  <si>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</si>
  <si>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</si>
  <si>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</si>
  <si>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</si>
  <si>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</si>
  <si>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</si>
  <si>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</si>
  <si>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</si>
  <si>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</si>
  <si>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</si>
  <si>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</si>
  <si>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</si>
  <si>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</si>
  <si>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</si>
  <si>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</si>
  <si>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</si>
  <si>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</si>
  <si>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</si>
  <si>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</si>
  <si>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</si>
  <si>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</si>
  <si>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</si>
  <si>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</si>
  <si>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</si>
  <si>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</si>
  <si>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</si>
  <si>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</si>
  <si>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</si>
  <si>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</si>
  <si>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</si>
  <si>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</si>
  <si>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</si>
  <si>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</si>
  <si>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</si>
  <si>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</si>
  <si>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</si>
  <si>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</si>
  <si>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</si>
  <si>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</si>
  <si>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</si>
  <si>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</si>
  <si>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</si>
  <si>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</si>
  <si>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</si>
  <si>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</si>
  <si>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</si>
  <si>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</si>
  <si>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</si>
  <si>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</si>
  <si>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</si>
  <si>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</si>
  <si>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</si>
  <si>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</si>
  <si>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</si>
  <si>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</si>
  <si>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</si>
  <si>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</si>
  <si>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</si>
  <si>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</si>
  <si>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</si>
  <si>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</si>
  <si>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</si>
  <si>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</si>
  <si>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</si>
  <si>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</si>
  <si>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</si>
  <si>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</si>
  <si>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</si>
  <si>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</si>
  <si>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</si>
  <si>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</si>
  <si>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</si>
  <si>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</si>
  <si>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</si>
  <si>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</si>
  <si>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</si>
  <si>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</si>
  <si>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</si>
  <si>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</si>
  <si>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</si>
  <si>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</si>
  <si>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</si>
  <si>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</si>
  <si>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</si>
  <si>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</si>
  <si>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</si>
  <si>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</si>
  <si>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</si>
  <si>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</si>
  <si>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</si>
  <si>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</si>
  <si>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</si>
  <si>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</si>
  <si>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</si>
  <si>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</si>
  <si>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</si>
  <si>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</si>
  <si>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</si>
  <si>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</si>
  <si>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</si>
  <si>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</si>
  <si>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</si>
  <si>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</si>
  <si>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</si>
  <si>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</si>
  <si>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</si>
  <si>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</si>
  <si>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</si>
  <si>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</si>
  <si>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</si>
  <si>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</si>
  <si>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</si>
  <si>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</si>
  <si>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</si>
  <si>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</si>
  <si>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</si>
  <si>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</si>
  <si>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</si>
  <si>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</si>
  <si>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</si>
  <si>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</si>
  <si>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</si>
  <si>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</si>
  <si>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</si>
  <si>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</si>
  <si>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</si>
  <si>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</si>
  <si>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</si>
  <si>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</si>
  <si>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</si>
  <si>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</si>
  <si>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</si>
  <si>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</si>
  <si>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</si>
  <si>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</si>
  <si>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</si>
  <si>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</si>
  <si>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</si>
  <si>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</si>
  <si>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</si>
  <si>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</si>
  <si>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</si>
  <si>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</si>
  <si>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</si>
  <si>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</si>
  <si>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</si>
  <si>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</si>
  <si>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</si>
  <si>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</si>
  <si>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</si>
  <si>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</si>
  <si>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</si>
  <si>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</si>
  <si>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</si>
  <si>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</si>
  <si>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</si>
  <si>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</si>
  <si>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</si>
  <si>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</si>
  <si>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</si>
  <si>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</si>
  <si>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</si>
  <si>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</si>
  <si>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</si>
  <si>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</si>
  <si>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</si>
  <si>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</si>
  <si>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</si>
  <si>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</si>
  <si>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</si>
  <si>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</si>
  <si>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</si>
  <si>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</si>
  <si>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</si>
  <si>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</si>
  <si>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</si>
  <si>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</si>
  <si>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</si>
  <si>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</si>
  <si>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</si>
  <si>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</si>
  <si>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</si>
  <si>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</si>
  <si>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</si>
  <si>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</si>
  <si>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</si>
  <si>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</si>
  <si>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</si>
  <si>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</si>
  <si>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</si>
  <si>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</si>
  <si>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</si>
  <si>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</si>
  <si>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</si>
  <si>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</si>
  <si>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</si>
  <si>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</si>
  <si>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</si>
  <si>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</si>
  <si>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</si>
  <si>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</si>
  <si>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</si>
  <si>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</si>
  <si>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</si>
  <si>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</si>
  <si>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</si>
  <si>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</si>
  <si>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</si>
  <si>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</si>
  <si>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</si>
  <si>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</si>
  <si>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</si>
  <si>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</si>
  <si>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</si>
  <si>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</si>
  <si>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</si>
  <si>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</si>
  <si>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</si>
  <si>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</si>
  <si>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</si>
  <si>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</si>
  <si>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</si>
  <si>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</si>
  <si>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</si>
  <si>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</si>
  <si>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</si>
  <si>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</si>
  <si>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</si>
  <si>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</si>
  <si>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</si>
  <si>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</si>
  <si>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</si>
  <si>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</si>
  <si>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</si>
  <si>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</si>
  <si>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</si>
  <si>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</si>
  <si>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</si>
  <si>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</si>
  <si>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</si>
  <si>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</si>
  <si>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</si>
  <si>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</si>
  <si>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</si>
  <si>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</si>
  <si>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</si>
  <si>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</si>
  <si>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</si>
  <si>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</si>
  <si>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</si>
  <si>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</si>
  <si>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</si>
  <si>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</si>
  <si>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</si>
  <si>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</si>
  <si>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</si>
  <si>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</si>
  <si>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</si>
  <si>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</si>
  <si>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</si>
  <si>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</si>
  <si>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</si>
  <si>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</si>
  <si>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</si>
  <si>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</si>
  <si>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</si>
  <si>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</si>
  <si>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</si>
  <si>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</si>
  <si>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</si>
  <si>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</si>
  <si>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</si>
  <si>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</si>
  <si>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</si>
  <si>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</si>
  <si>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</si>
  <si>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</si>
  <si>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</si>
  <si>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</si>
  <si>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</si>
  <si>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</si>
  <si>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</si>
  <si>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</si>
  <si>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</si>
  <si>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</si>
  <si>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</si>
  <si>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</si>
  <si>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</si>
  <si>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</si>
  <si>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</si>
  <si>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</si>
  <si>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</si>
  <si>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</si>
  <si>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</si>
  <si>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</si>
  <si>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</si>
  <si>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</si>
  <si>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</si>
  <si>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</si>
  <si>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</si>
  <si>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</si>
  <si>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</si>
  <si>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</si>
  <si>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</si>
  <si>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</si>
  <si>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</si>
  <si>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</si>
  <si>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</si>
  <si>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</si>
  <si>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</si>
  <si>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</si>
  <si>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</si>
  <si>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</si>
  <si>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</si>
  <si>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</si>
  <si>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</si>
  <si>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</si>
  <si>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</si>
  <si>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</si>
  <si>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</si>
  <si>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</si>
  <si>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</si>
  <si>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</si>
  <si>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</si>
  <si>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</si>
  <si>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</si>
  <si>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</si>
  <si>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</si>
  <si>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</si>
  <si>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</si>
  <si>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</si>
  <si>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</si>
  <si>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</si>
  <si>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</si>
  <si>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</si>
  <si>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</si>
  <si>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</si>
  <si>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</si>
  <si>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</si>
  <si>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</si>
  <si>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</si>
  <si>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</si>
  <si>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</si>
  <si>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</si>
  <si>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</si>
  <si>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</si>
  <si>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</si>
  <si>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</si>
  <si>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</si>
  <si>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</si>
  <si>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</si>
  <si>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</si>
  <si>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</si>
  <si>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</si>
  <si>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</si>
  <si>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</si>
  <si>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</si>
  <si>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</si>
  <si>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</si>
  <si>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</si>
  <si>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</si>
  <si>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</si>
  <si>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</si>
  <si>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</si>
  <si>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</si>
  <si>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</si>
  <si>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</si>
  <si>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</si>
  <si>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</si>
  <si>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</si>
  <si>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</si>
  <si>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</si>
  <si>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</si>
  <si>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</si>
  <si>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</si>
  <si>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</si>
  <si>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</si>
  <si>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</si>
  <si>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</si>
  <si>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</si>
  <si>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</si>
  <si>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</si>
  <si>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</si>
  <si>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</si>
  <si>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</si>
  <si>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</si>
  <si>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</si>
  <si>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</si>
  <si>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</si>
  <si>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</si>
  <si>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</si>
  <si>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</si>
  <si>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</si>
  <si>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</si>
  <si>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</si>
  <si>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</si>
  <si>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</si>
  <si>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</si>
  <si>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</si>
  <si>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</si>
  <si>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</si>
  <si>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</si>
  <si>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</si>
  <si>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</si>
  <si>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</si>
  <si>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</si>
  <si>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</si>
  <si>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</si>
  <si>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</si>
  <si>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</si>
  <si>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</si>
  <si>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</si>
  <si>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</si>
  <si>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</si>
  <si>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</si>
  <si>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</si>
  <si>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</si>
  <si>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</si>
  <si>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</si>
  <si>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</si>
  <si>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</si>
  <si>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</si>
  <si>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</si>
  <si>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</si>
  <si>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</si>
  <si>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</si>
  <si>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</si>
  <si>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</si>
  <si>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</si>
  <si>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</si>
  <si>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</si>
  <si>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</si>
  <si>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</si>
  <si>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</si>
  <si>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</si>
  <si>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</si>
  <si>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</si>
  <si>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</si>
  <si>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</si>
  <si>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</si>
  <si>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</si>
  <si>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</si>
  <si>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</si>
  <si>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</si>
  <si>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</si>
  <si>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</si>
  <si>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</si>
  <si>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</si>
  <si>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</si>
  <si>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</si>
  <si>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</si>
  <si>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</si>
  <si>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</si>
  <si>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</si>
  <si>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</si>
  <si>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</si>
  <si>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</si>
  <si>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</si>
  <si>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</si>
  <si>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</si>
  <si>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</si>
  <si>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</si>
  <si>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</si>
  <si>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</si>
  <si>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</si>
  <si>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</si>
  <si>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</si>
  <si>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</si>
  <si>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</si>
  <si>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</si>
  <si>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</si>
  <si>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</si>
  <si>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</si>
  <si>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</si>
  <si>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</si>
  <si>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</si>
  <si>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</si>
  <si>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</si>
  <si>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</si>
  <si>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</si>
  <si>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</si>
  <si>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</si>
  <si>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</si>
  <si>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</si>
  <si>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</si>
  <si>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</si>
  <si>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</si>
  <si>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</si>
  <si>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</si>
  <si>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</si>
  <si>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</si>
  <si>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</si>
  <si>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</si>
  <si>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</si>
  <si>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</si>
  <si>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</si>
  <si>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</si>
  <si>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</si>
  <si>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</si>
  <si>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</si>
  <si>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</si>
  <si>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</si>
  <si>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</si>
  <si>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</si>
  <si>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</si>
  <si>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</si>
  <si>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</si>
  <si>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</si>
  <si>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</si>
  <si>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</si>
  <si>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</si>
  <si>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</si>
  <si>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</si>
  <si>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</si>
  <si>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</si>
  <si>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</si>
  <si>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</si>
  <si>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</si>
  <si>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</si>
  <si>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</si>
  <si>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</si>
  <si>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</si>
  <si>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</si>
  <si>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</si>
  <si>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</si>
  <si>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</si>
  <si>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</si>
  <si>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</si>
  <si>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</si>
  <si>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</si>
  <si>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</si>
  <si>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</si>
  <si>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</si>
  <si>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</si>
  <si>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</si>
  <si>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</si>
  <si>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</si>
  <si>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</si>
  <si>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</si>
  <si>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</si>
  <si>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</si>
  <si>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</si>
  <si>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</si>
  <si>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</si>
  <si>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</si>
  <si>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</si>
  <si>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</si>
  <si>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</si>
  <si>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</si>
  <si>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</si>
  <si>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</si>
  <si>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</si>
  <si>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</si>
  <si>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</si>
  <si>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</si>
  <si>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</si>
  <si>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</si>
  <si>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</si>
  <si>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</si>
  <si>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</si>
  <si>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</si>
  <si>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</si>
  <si>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</si>
  <si>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</si>
  <si>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</si>
  <si>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</si>
  <si>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</si>
  <si>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</si>
  <si>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</si>
  <si>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</si>
  <si>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</si>
  <si>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</si>
  <si>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</si>
  <si>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</si>
  <si>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</si>
  <si>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</si>
  <si>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</si>
  <si>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</si>
  <si>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</si>
  <si>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</si>
  <si>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</si>
  <si>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</si>
  <si>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</si>
  <si>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</si>
  <si>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</si>
  <si>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</si>
  <si>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</si>
  <si>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</si>
  <si>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</si>
  <si>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</si>
  <si>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</si>
  <si>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</si>
  <si>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</si>
  <si>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</si>
  <si>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</si>
  <si>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</si>
  <si>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</si>
  <si>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</si>
  <si>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</si>
  <si>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</si>
  <si>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</si>
  <si>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</si>
  <si>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</si>
  <si>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</si>
  <si>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</si>
  <si>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</si>
  <si>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</si>
  <si>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</si>
  <si>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</si>
  <si>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</si>
  <si>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</si>
  <si>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</si>
  <si>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</si>
  <si>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</si>
  <si>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</si>
  <si>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</si>
  <si>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</si>
  <si>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</si>
  <si>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</si>
  <si>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</si>
  <si>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</si>
  <si>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</si>
  <si>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</si>
  <si>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</si>
  <si>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</si>
  <si>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</si>
  <si>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</si>
  <si>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</si>
  <si>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</si>
  <si>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</si>
  <si>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</si>
  <si>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</si>
  <si>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</si>
  <si>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</si>
  <si>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</si>
  <si>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</si>
  <si>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</si>
  <si>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</si>
  <si>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</si>
  <si>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</si>
  <si>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</si>
  <si>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</si>
  <si>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</si>
  <si>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</si>
  <si>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</si>
  <si>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</si>
  <si>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</si>
  <si>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</si>
  <si>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</si>
  <si>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</si>
  <si>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</si>
  <si>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</si>
  <si>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</si>
  <si>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</si>
  <si>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</si>
  <si>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</si>
  <si>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</si>
  <si>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</si>
  <si>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</si>
  <si>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</si>
  <si>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</si>
  <si>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</si>
  <si>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</si>
  <si>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</si>
  <si>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</si>
  <si>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</si>
  <si>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</si>
  <si>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</si>
  <si>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</si>
  <si>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</si>
  <si>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</si>
  <si>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</si>
  <si>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</si>
  <si>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</si>
  <si>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</si>
  <si>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</si>
  <si>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</si>
  <si>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</si>
  <si>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</si>
  <si>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</si>
  <si>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</si>
  <si>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</si>
  <si>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</si>
  <si>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</si>
  <si>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</si>
  <si>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</si>
  <si>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</si>
  <si>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</si>
  <si>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</si>
  <si>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</si>
  <si>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</si>
  <si>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</si>
  <si>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</si>
  <si>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</si>
  <si>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</si>
  <si>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</si>
  <si>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</si>
  <si>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</si>
  <si>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</si>
  <si>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</si>
  <si>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</si>
  <si>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</si>
  <si>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</si>
  <si>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</si>
  <si>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</si>
  <si>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</si>
  <si>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</si>
  <si>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</si>
  <si>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</si>
  <si>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</si>
  <si>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</si>
  <si>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</si>
  <si>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</si>
  <si>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</si>
  <si>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</si>
  <si>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</si>
  <si>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</si>
  <si>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</si>
  <si>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</si>
  <si>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</si>
  <si>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</si>
  <si>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</si>
  <si>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</si>
  <si>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</si>
  <si>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</si>
  <si>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</si>
  <si>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</si>
  <si>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</si>
  <si>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</si>
  <si>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</si>
  <si>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</si>
  <si>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</si>
  <si>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</si>
  <si>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</si>
  <si>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</si>
  <si>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</si>
  <si>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</si>
  <si>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</si>
  <si>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</si>
  <si>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</si>
  <si>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</si>
  <si>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</si>
  <si>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</si>
  <si>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</si>
  <si>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</si>
  <si>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</si>
  <si>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</si>
  <si>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</si>
  <si>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</si>
  <si>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</si>
  <si>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</si>
  <si>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</si>
  <si>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</si>
  <si>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</si>
  <si>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</si>
  <si>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</si>
  <si>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</si>
  <si>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</si>
  <si>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</si>
  <si>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</si>
  <si>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</si>
  <si>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</si>
  <si>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</si>
  <si>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</si>
  <si>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</si>
  <si>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</si>
  <si>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</si>
  <si>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</si>
  <si>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</si>
  <si>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</si>
  <si>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</si>
  <si>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</si>
  <si>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</si>
  <si>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</si>
  <si>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</si>
  <si>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</si>
  <si>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</si>
  <si>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</si>
  <si>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</si>
  <si>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</si>
  <si>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</si>
  <si>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</si>
  <si>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</si>
  <si>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</si>
  <si>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</si>
  <si>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</si>
  <si>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</si>
  <si>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</si>
  <si>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</si>
  <si>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</si>
  <si>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</si>
  <si>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</si>
  <si>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</si>
  <si>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</si>
  <si>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</si>
  <si>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</si>
  <si>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</si>
  <si>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</si>
  <si>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</si>
  <si>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</si>
  <si>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</si>
  <si>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</si>
  <si>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</si>
  <si>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</si>
  <si>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</si>
  <si>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</si>
  <si>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</si>
  <si>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</si>
  <si>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</si>
  <si>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</si>
  <si>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</si>
  <si>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</si>
  <si>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</si>
  <si>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</si>
  <si>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</si>
  <si>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</si>
  <si>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</si>
  <si>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</si>
  <si>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</si>
  <si>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</si>
  <si>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</si>
  <si>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</si>
  <si>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</si>
  <si>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</si>
  <si>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</si>
  <si>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</si>
  <si>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</si>
  <si>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</si>
  <si>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</si>
  <si>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</si>
  <si>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</si>
  <si>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</si>
  <si>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</si>
  <si>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</si>
  <si>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</si>
  <si>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</si>
  <si>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</si>
  <si>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</si>
  <si>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</si>
  <si>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</si>
  <si>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</si>
  <si>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</si>
  <si>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</si>
  <si>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</si>
  <si>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</si>
  <si>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</si>
  <si>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</si>
  <si>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</si>
  <si>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</si>
  <si>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</si>
  <si>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</si>
  <si>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</si>
  <si>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</si>
  <si>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</si>
  <si>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</si>
  <si>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</si>
  <si>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</si>
  <si>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</si>
  <si>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</si>
  <si>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</si>
  <si>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</si>
  <si>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</si>
  <si>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</si>
  <si>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</si>
  <si>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</si>
  <si>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</si>
  <si>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</si>
  <si>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</si>
  <si>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</si>
  <si>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</si>
  <si>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</si>
  <si>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</si>
  <si>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</si>
  <si>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</si>
  <si>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</si>
  <si>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</si>
  <si>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</si>
  <si>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</si>
  <si>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</si>
  <si>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</si>
  <si>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</si>
  <si>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</si>
  <si>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</si>
  <si>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</si>
  <si>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</si>
  <si>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</si>
  <si>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</si>
  <si>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</si>
  <si>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</si>
  <si>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</si>
  <si>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</si>
  <si>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</si>
  <si>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</si>
  <si>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</si>
  <si>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</si>
  <si>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</si>
  <si>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</si>
  <si>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</si>
  <si>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</si>
  <si>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</si>
  <si>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</si>
  <si>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</si>
  <si>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</si>
  <si>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</si>
  <si>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</si>
  <si>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</si>
  <si>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</si>
  <si>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</si>
  <si>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</si>
  <si>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</si>
  <si>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</si>
  <si>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</si>
  <si>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</si>
  <si>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</si>
  <si>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</si>
  <si>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</si>
  <si>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</si>
  <si>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</si>
  <si>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</si>
  <si>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</si>
  <si>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</si>
  <si>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</si>
  <si>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</si>
  <si>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</si>
  <si>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</si>
  <si>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</si>
  <si>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</si>
  <si>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</si>
  <si>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</si>
  <si>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</si>
  <si>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</si>
  <si>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</si>
  <si>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</si>
  <si>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</si>
  <si>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</si>
  <si>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</si>
  <si>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</si>
  <si>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</si>
  <si>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</si>
  <si>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</si>
  <si>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</si>
  <si>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</si>
  <si>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</si>
  <si>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</si>
  <si>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</si>
  <si>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</si>
  <si>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</si>
  <si>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</si>
  <si>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</si>
  <si>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</si>
  <si>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</si>
  <si>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</si>
  <si>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</si>
  <si>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</si>
  <si>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</si>
  <si>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</si>
  <si>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</si>
  <si>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</si>
  <si>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</si>
  <si>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</si>
  <si>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</si>
  <si>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</si>
  <si>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</si>
  <si>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</si>
  <si>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</si>
  <si>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</si>
  <si>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</si>
  <si>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</si>
  <si>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</si>
  <si>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</si>
  <si>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</si>
  <si>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</si>
  <si>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</si>
  <si>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</si>
  <si>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</si>
  <si>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</si>
  <si>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</si>
  <si>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</si>
  <si>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</si>
  <si>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</si>
  <si>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</si>
  <si>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</si>
  <si>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</si>
  <si>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</si>
  <si>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</si>
  <si>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</si>
  <si>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</si>
  <si>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</si>
  <si>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</si>
  <si>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</si>
  <si>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</si>
  <si>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</si>
  <si>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</si>
  <si>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</si>
  <si>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</si>
  <si>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</si>
  <si>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</si>
  <si>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</si>
  <si>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</si>
  <si>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</si>
  <si>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</si>
  <si>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</si>
  <si>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</si>
  <si>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</si>
  <si>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</si>
  <si>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</si>
  <si>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</si>
  <si>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</si>
  <si>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</si>
  <si>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</si>
  <si>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</si>
  <si>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</si>
  <si>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</si>
  <si>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</si>
  <si>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</si>
  <si>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</si>
  <si>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</si>
  <si>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</si>
  <si>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</si>
  <si>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</si>
  <si>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</si>
  <si>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</si>
  <si>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</si>
  <si>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</si>
  <si>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</si>
  <si>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</si>
  <si>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</si>
  <si>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</si>
  <si>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</si>
  <si>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</si>
  <si>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</si>
  <si>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</si>
  <si>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</si>
  <si>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</si>
  <si>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</si>
  <si>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</si>
  <si>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</si>
  <si>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</si>
  <si>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</si>
  <si>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</si>
  <si>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</si>
  <si>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</si>
  <si>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</si>
  <si>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</si>
  <si>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</si>
  <si>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</si>
  <si>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</si>
  <si>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</si>
  <si>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</si>
  <si>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</si>
  <si>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</si>
  <si>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</si>
  <si>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</si>
  <si>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</si>
  <si>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</si>
  <si>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</si>
  <si>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</si>
  <si>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</si>
  <si>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</si>
  <si>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</si>
  <si>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</si>
  <si>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</si>
  <si>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</si>
  <si>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</si>
  <si>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</si>
  <si>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</si>
  <si>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</si>
  <si>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</si>
  <si>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</si>
  <si>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</si>
  <si>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</si>
  <si>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</si>
  <si>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</si>
  <si>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</si>
  <si>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</si>
  <si>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</si>
  <si>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</si>
  <si>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</si>
  <si>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</si>
  <si>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</si>
  <si>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</si>
  <si>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</si>
  <si>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</si>
  <si>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</si>
  <si>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</si>
  <si>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</si>
  <si>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</si>
  <si>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</si>
  <si>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</si>
  <si>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</si>
  <si>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</si>
  <si>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</si>
  <si>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</si>
  <si>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</si>
  <si>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</si>
  <si>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</si>
  <si>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</si>
  <si>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</si>
  <si>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</si>
  <si>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</si>
  <si>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</si>
  <si>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</si>
  <si>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</si>
  <si>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</si>
  <si>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</si>
  <si>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</si>
  <si>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</si>
  <si>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</si>
  <si>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</si>
  <si>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</si>
  <si>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</si>
  <si>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</si>
  <si>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</si>
  <si>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</si>
  <si>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</si>
  <si>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</si>
  <si>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</si>
  <si>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</si>
  <si>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</si>
  <si>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</si>
  <si>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</si>
  <si>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</si>
  <si>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</si>
  <si>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</si>
  <si>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</si>
  <si>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</si>
  <si>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</si>
  <si>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</si>
  <si>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</si>
  <si>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</si>
  <si>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</si>
  <si>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</si>
  <si>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</si>
  <si>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</si>
  <si>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</si>
  <si>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</si>
  <si>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</si>
  <si>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</si>
  <si>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</si>
  <si>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</si>
  <si>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</si>
  <si>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</si>
  <si>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</si>
  <si>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</si>
  <si>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</si>
  <si>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</si>
  <si>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</si>
  <si>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</si>
  <si>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</si>
  <si>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</si>
  <si>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</si>
  <si>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</si>
  <si>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</si>
  <si>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</si>
  <si>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</si>
  <si>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</si>
  <si>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</si>
  <si>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</si>
  <si>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</si>
  <si>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</si>
  <si>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</si>
  <si>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</si>
  <si>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</si>
  <si>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</si>
  <si>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</si>
  <si>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</si>
  <si>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</si>
  <si>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</si>
  <si>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</si>
  <si>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</si>
  <si>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</si>
  <si>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</si>
  <si>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</si>
  <si>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</si>
  <si>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</si>
  <si>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</si>
  <si>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</si>
  <si>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</si>
  <si>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</si>
  <si>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</si>
  <si>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</si>
  <si>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</si>
  <si>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</si>
  <si>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</si>
  <si>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</si>
  <si>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</si>
  <si>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</si>
  <si>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</si>
  <si>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</si>
  <si>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</si>
  <si>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</si>
  <si>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</si>
  <si>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</si>
  <si>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</si>
  <si>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</si>
  <si>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</si>
  <si>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</si>
  <si>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</si>
  <si>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</si>
  <si>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</si>
  <si>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</si>
  <si>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</si>
  <si>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</si>
  <si>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</si>
  <si>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</si>
  <si>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</si>
  <si>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</si>
  <si>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</si>
  <si>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</si>
  <si>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</si>
  <si>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</si>
  <si>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</si>
  <si>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</si>
  <si>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</si>
  <si>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</si>
  <si>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</si>
  <si>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</si>
  <si>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</si>
  <si>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</si>
  <si>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</si>
  <si>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</si>
  <si>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</si>
  <si>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</si>
  <si>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</si>
  <si>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</si>
  <si>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</si>
  <si>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</si>
  <si>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</si>
  <si>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</si>
  <si>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</si>
  <si>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</si>
  <si>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</si>
  <si>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</si>
  <si>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</si>
  <si>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</si>
  <si>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</si>
  <si>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</si>
  <si>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</si>
  <si>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</si>
  <si>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</si>
  <si>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</si>
  <si>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</si>
  <si>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</si>
  <si>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</si>
  <si>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</si>
  <si>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</si>
  <si>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</si>
  <si>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</si>
  <si>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</si>
  <si>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</si>
  <si>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</si>
  <si>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</si>
  <si>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</si>
  <si>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</si>
  <si>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</si>
  <si>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</si>
  <si>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</si>
  <si>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</si>
  <si>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</si>
  <si>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</si>
  <si>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</si>
  <si>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</si>
  <si>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</si>
  <si>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</si>
  <si>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</si>
  <si>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</si>
  <si>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</si>
  <si>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</si>
  <si>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</si>
  <si>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</si>
  <si>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</si>
  <si>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</si>
  <si>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</si>
  <si>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</si>
  <si>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</si>
  <si>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</si>
  <si>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</si>
  <si>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</si>
  <si>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</si>
  <si>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</si>
  <si>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</si>
  <si>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</si>
  <si>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</si>
  <si>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</si>
  <si>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</si>
  <si>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</si>
  <si>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</si>
  <si>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</si>
  <si>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</si>
  <si>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</si>
  <si>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</si>
  <si>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</si>
  <si>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</si>
  <si>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</si>
  <si>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</si>
  <si>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</si>
  <si>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</si>
  <si>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</si>
  <si>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</si>
  <si>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</si>
  <si>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</si>
  <si>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</si>
  <si>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</si>
  <si>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</si>
  <si>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</si>
  <si>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</si>
  <si>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</si>
  <si>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</si>
  <si>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</si>
  <si>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</si>
  <si>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</si>
  <si>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</si>
  <si>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</si>
  <si>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</si>
  <si>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</si>
  <si>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</si>
  <si>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</si>
  <si>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</si>
  <si>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</si>
  <si>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</si>
  <si>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</si>
  <si>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</si>
  <si>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</si>
  <si>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</si>
  <si>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</si>
  <si>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</si>
  <si>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</si>
  <si>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</si>
  <si>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</si>
  <si>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</si>
  <si>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</si>
  <si>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</si>
  <si>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</si>
  <si>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</si>
  <si>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</si>
  <si>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</si>
  <si>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</si>
  <si>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</si>
  <si>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</si>
  <si>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</si>
  <si>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</si>
  <si>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</si>
  <si>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</si>
  <si>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</si>
  <si>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</si>
  <si>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</si>
  <si>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</si>
  <si>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</si>
  <si>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</si>
  <si>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</si>
  <si>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</si>
  <si>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</si>
  <si>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</si>
  <si>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</si>
  <si>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</si>
  <si>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</si>
  <si>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</si>
  <si>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</si>
  <si>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</si>
  <si>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</si>
  <si>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</si>
  <si>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</si>
  <si>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</si>
  <si>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</si>
  <si>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</si>
  <si>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</si>
  <si>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</si>
  <si>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</si>
  <si>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</si>
  <si>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</si>
  <si>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</si>
  <si>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</si>
  <si>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</si>
  <si>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</si>
  <si>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</si>
  <si>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</si>
  <si>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</si>
  <si>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</si>
  <si>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</si>
  <si>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</si>
  <si>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</si>
  <si>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</si>
  <si>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</si>
  <si>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</si>
  <si>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</si>
  <si>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</si>
  <si>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</si>
  <si>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</si>
  <si>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</si>
  <si>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</si>
  <si>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</si>
  <si>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</si>
  <si>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</si>
  <si>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</si>
  <si>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</si>
  <si>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</si>
  <si>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</si>
  <si>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</si>
  <si>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</si>
  <si>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</si>
  <si>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</si>
  <si>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</si>
  <si>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</si>
  <si>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</si>
  <si>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</si>
  <si>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</si>
  <si>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</si>
  <si>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</si>
  <si>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</si>
  <si>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</si>
  <si>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</si>
  <si>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</si>
  <si>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</si>
  <si>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</si>
  <si>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</si>
  <si>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</si>
  <si>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</si>
  <si>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</si>
  <si>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</si>
  <si>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</si>
  <si>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</si>
  <si>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</si>
  <si>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</si>
  <si>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</si>
  <si>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</si>
  <si>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</si>
  <si>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</si>
  <si>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</si>
  <si>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</si>
  <si>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</si>
  <si>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</si>
  <si>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</si>
  <si>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</si>
  <si>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</si>
  <si>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</si>
  <si>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</si>
  <si>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</si>
  <si>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</si>
  <si>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</si>
  <si>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</si>
  <si>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</si>
  <si>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</si>
  <si>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</si>
  <si>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</si>
  <si>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</si>
  <si>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</si>
  <si>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</si>
  <si>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</si>
  <si>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</si>
  <si>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</si>
  <si>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</si>
  <si>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</si>
  <si>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</si>
  <si>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</si>
  <si>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</si>
  <si>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</si>
  <si>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</si>
  <si>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</si>
  <si>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</si>
  <si>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</si>
  <si>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</si>
  <si>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</si>
  <si>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</si>
  <si>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</si>
  <si>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</si>
  <si>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</si>
  <si>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</si>
  <si>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</si>
  <si>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</si>
  <si>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</si>
  <si>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</si>
  <si>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</si>
  <si>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</si>
  <si>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</si>
  <si>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</si>
  <si>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</si>
  <si>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</si>
  <si>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</si>
  <si>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</si>
  <si>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</si>
  <si>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</si>
  <si>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</si>
  <si>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</si>
  <si>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</si>
  <si>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</si>
  <si>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</si>
  <si>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</si>
  <si>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</si>
  <si>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</si>
  <si>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</si>
  <si>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</si>
  <si>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</si>
  <si>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</si>
  <si>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</si>
  <si>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</si>
  <si>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</si>
  <si>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</si>
  <si>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</si>
  <si>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</si>
  <si>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</si>
  <si>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</si>
  <si>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</si>
  <si>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</si>
  <si>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</si>
  <si>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</si>
  <si>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</si>
  <si>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</si>
  <si>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</si>
  <si>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</si>
  <si>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</si>
  <si>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</si>
  <si>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</si>
  <si>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</si>
  <si>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</si>
  <si>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</si>
  <si>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</si>
  <si>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</si>
  <si>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</si>
  <si>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</si>
  <si>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</si>
  <si>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</si>
  <si>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</si>
  <si>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</si>
  <si>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</si>
  <si>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</si>
  <si>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</si>
  <si>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</si>
  <si>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</si>
  <si>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</si>
  <si>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</si>
  <si>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</si>
  <si>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</si>
  <si>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</si>
  <si>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</si>
  <si>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</si>
  <si>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</si>
  <si>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</si>
  <si>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</si>
  <si>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</si>
  <si>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</si>
  <si>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</si>
  <si>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</si>
  <si>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</si>
  <si>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</si>
  <si>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</si>
  <si>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</si>
  <si>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</si>
  <si>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</si>
  <si>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</si>
  <si>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</si>
  <si>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</si>
  <si>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</si>
  <si>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</si>
  <si>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</si>
  <si>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</si>
  <si>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</si>
  <si>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</si>
  <si>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</si>
  <si>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</si>
  <si>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</si>
  <si>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</si>
  <si>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</si>
  <si>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</si>
  <si>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</si>
  <si>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</si>
  <si>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</si>
  <si>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</si>
  <si>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</si>
  <si>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</si>
  <si>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</si>
  <si>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</si>
  <si>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</si>
  <si>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</si>
  <si>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</si>
  <si>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</si>
  <si>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</si>
  <si>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</si>
  <si>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</si>
  <si>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</si>
  <si>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</si>
  <si>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</si>
  <si>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</si>
  <si>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</si>
  <si>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</si>
  <si>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</si>
  <si>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</si>
  <si>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</si>
  <si>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</si>
  <si>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</si>
  <si>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</si>
  <si>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</si>
  <si>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</si>
  <si>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</si>
  <si>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</si>
  <si>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</si>
  <si>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</si>
  <si>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</si>
  <si>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</si>
  <si>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</si>
  <si>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</si>
  <si>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</si>
  <si>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</si>
  <si>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</si>
  <si>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</si>
  <si>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</si>
  <si>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</si>
  <si>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</si>
  <si>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</si>
  <si>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</si>
  <si>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</si>
  <si>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</si>
  <si>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</si>
  <si>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</si>
  <si>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</si>
  <si>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</si>
  <si>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</si>
  <si>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</si>
  <si>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</si>
  <si>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</si>
  <si>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</si>
  <si>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</si>
  <si>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</si>
  <si>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</si>
  <si>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</si>
  <si>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</si>
  <si>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</si>
  <si>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</si>
  <si>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</si>
  <si>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</si>
  <si>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</si>
  <si>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</si>
  <si>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</si>
  <si>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</si>
  <si>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</si>
  <si>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</si>
  <si>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</si>
  <si>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</si>
  <si>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</si>
  <si>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</si>
  <si>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</si>
  <si>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</si>
  <si>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</si>
  <si>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</si>
  <si>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</si>
  <si>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</si>
  <si>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</si>
  <si>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</si>
  <si>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</si>
  <si>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</si>
  <si>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</si>
  <si>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</si>
  <si>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</si>
  <si>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</si>
  <si>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</si>
  <si>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</si>
  <si>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</si>
  <si>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</si>
  <si>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</si>
  <si>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</si>
  <si>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</si>
  <si>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</si>
  <si>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</si>
  <si>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</si>
  <si>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</si>
  <si>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</si>
  <si>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</si>
  <si>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</si>
  <si>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</si>
  <si>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</si>
  <si>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</si>
  <si>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</si>
  <si>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</si>
  <si>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</si>
  <si>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</si>
  <si>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</si>
  <si>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</si>
  <si>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</si>
  <si>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</si>
  <si>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</si>
  <si>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</si>
  <si>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</si>
  <si>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</si>
  <si>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</si>
  <si>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</si>
  <si>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</si>
  <si>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</si>
  <si>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</si>
  <si>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</si>
  <si>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</si>
  <si>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</si>
  <si>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</si>
  <si>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</si>
  <si>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</si>
  <si>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</si>
  <si>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</si>
  <si>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</si>
  <si>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</si>
  <si>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</si>
  <si>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</si>
  <si>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</si>
  <si>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</si>
  <si>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</si>
  <si>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</si>
  <si>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</si>
  <si>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</si>
  <si>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</si>
  <si>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</si>
  <si>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</si>
  <si>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</si>
  <si>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</si>
  <si>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</si>
  <si>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</si>
  <si>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</si>
  <si>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</si>
  <si>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</si>
  <si>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</si>
  <si>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</si>
  <si>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</si>
  <si>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</si>
  <si>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</si>
  <si>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</si>
  <si>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</si>
  <si>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</si>
  <si>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</si>
  <si>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</si>
  <si>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</si>
  <si>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</si>
  <si>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</si>
  <si>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</si>
  <si>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</si>
  <si>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</si>
  <si>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</si>
  <si>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</si>
  <si>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</si>
  <si>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</si>
  <si>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</si>
  <si>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</si>
  <si>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</si>
  <si>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</si>
  <si>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</si>
  <si>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</si>
  <si>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</si>
  <si>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</si>
  <si>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</si>
  <si>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</si>
  <si>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</si>
  <si>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</si>
  <si>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</si>
  <si>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</si>
  <si>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</si>
  <si>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</si>
  <si>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</si>
  <si>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</si>
  <si>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</si>
  <si>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</si>
  <si>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</si>
  <si>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</si>
  <si>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</si>
  <si>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</si>
  <si>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</si>
  <si>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</si>
  <si>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</si>
  <si>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</si>
  <si>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</si>
  <si>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</si>
  <si>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</si>
  <si>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</si>
  <si>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</si>
  <si>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</si>
  <si>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</si>
  <si>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</si>
  <si>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</si>
  <si>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</si>
  <si>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</si>
  <si>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</si>
  <si>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</si>
  <si>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</si>
  <si>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</si>
  <si>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</si>
  <si>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</si>
  <si>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</si>
  <si>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</si>
  <si>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</si>
  <si>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</si>
  <si>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</si>
  <si>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</si>
  <si>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</si>
  <si>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</si>
  <si>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</si>
  <si>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</si>
  <si>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</si>
  <si>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</si>
  <si>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</si>
  <si>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</si>
  <si>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</si>
  <si>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</si>
  <si>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</si>
  <si>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</si>
  <si>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</si>
  <si>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</si>
  <si>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</si>
  <si>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</si>
  <si>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</si>
  <si>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</si>
  <si>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</si>
  <si>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</si>
  <si>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</si>
  <si>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</si>
  <si>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</si>
  <si>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</si>
  <si>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</si>
  <si>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</si>
  <si>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</si>
  <si>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</si>
  <si>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</si>
  <si>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</si>
  <si>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</si>
  <si>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</si>
  <si>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</si>
  <si>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</si>
  <si>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</si>
  <si>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</si>
  <si>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</si>
  <si>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</si>
  <si>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</si>
  <si>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</si>
  <si>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</si>
  <si>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</si>
  <si>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</si>
  <si>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</si>
  <si>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</si>
  <si>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</si>
  <si>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</si>
  <si>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</si>
  <si>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</si>
  <si>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</si>
  <si>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</si>
  <si>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</si>
  <si>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</si>
  <si>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</si>
  <si>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</si>
  <si>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</si>
  <si>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</si>
  <si>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</si>
  <si>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</si>
  <si>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</si>
  <si>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</si>
  <si>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</si>
  <si>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</si>
  <si>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</si>
  <si>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</si>
  <si>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</si>
  <si>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</si>
  <si>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</si>
  <si>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</si>
  <si>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</si>
  <si>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</si>
  <si>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</si>
  <si>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</si>
  <si>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</si>
  <si>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</si>
  <si>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</si>
  <si>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</si>
  <si>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</si>
  <si>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</si>
  <si>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</si>
  <si>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</si>
  <si>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</si>
  <si>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</si>
  <si>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</si>
  <si>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</si>
  <si>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</si>
  <si>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</si>
  <si>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</si>
  <si>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</si>
  <si>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</si>
  <si>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</si>
  <si>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</si>
  <si>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</si>
  <si>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</si>
  <si>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</si>
  <si>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</si>
  <si>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</si>
  <si>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</si>
  <si>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</si>
  <si>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</si>
  <si>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</si>
  <si>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</si>
  <si>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</si>
  <si>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</si>
  <si>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</si>
  <si>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</si>
  <si>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</si>
  <si>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</si>
  <si>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</si>
  <si>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</si>
  <si>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</si>
  <si>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</si>
  <si>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</si>
  <si>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</si>
  <si>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</si>
  <si>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</si>
  <si>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</si>
  <si>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</si>
  <si>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</si>
  <si>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</si>
  <si>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</si>
  <si>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</si>
  <si>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</si>
  <si>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</si>
  <si>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</si>
  <si>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</si>
  <si>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</si>
  <si>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</si>
  <si>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</si>
  <si>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</si>
  <si>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</si>
  <si>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</si>
  <si>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</si>
  <si>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</si>
  <si>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</si>
  <si>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</si>
  <si>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</si>
  <si>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</si>
  <si>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</si>
  <si>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</si>
  <si>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</si>
  <si>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</si>
  <si>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</si>
  <si>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</si>
  <si>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</si>
  <si>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</si>
  <si>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</si>
  <si>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</si>
  <si>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</si>
  <si>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</si>
  <si>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</si>
  <si>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</si>
  <si>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</si>
  <si>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</si>
  <si>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</si>
  <si>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</si>
  <si>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</si>
  <si>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</si>
  <si>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</si>
  <si>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</si>
  <si>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</si>
  <si>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</si>
  <si>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</si>
  <si>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</si>
  <si>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</si>
  <si>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</si>
  <si>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</si>
  <si>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</si>
  <si>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</si>
  <si>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</si>
  <si>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</si>
  <si>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</si>
  <si>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</si>
  <si>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</si>
  <si>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</si>
  <si>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</si>
  <si>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</si>
  <si>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</si>
  <si>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</si>
  <si>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</si>
  <si>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</si>
  <si>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</si>
  <si>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</si>
  <si>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</si>
  <si>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</si>
  <si>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</si>
  <si>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</si>
  <si>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</si>
  <si>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</si>
  <si>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</si>
  <si>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</si>
  <si>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</si>
  <si>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</si>
  <si>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</si>
  <si>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</si>
  <si>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</si>
  <si>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</si>
  <si>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</si>
  <si>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</si>
  <si>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</si>
  <si>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</si>
  <si>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</si>
  <si>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</si>
  <si>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</si>
  <si>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</si>
  <si>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</si>
  <si>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</si>
  <si>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</si>
  <si>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</si>
  <si>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</si>
  <si>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</si>
  <si>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</si>
  <si>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</si>
  <si>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</si>
  <si>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</si>
  <si>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</si>
  <si>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</si>
  <si>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</si>
  <si>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</si>
  <si>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</si>
  <si>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</si>
  <si>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</si>
  <si>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</si>
  <si>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</si>
  <si>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</si>
  <si>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</si>
  <si>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</si>
  <si>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</si>
  <si>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</si>
  <si>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</si>
  <si>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</si>
  <si>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</si>
  <si>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</si>
  <si>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</si>
  <si>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</si>
  <si>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</si>
  <si>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</si>
  <si>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</si>
  <si>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</si>
  <si>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</si>
  <si>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</si>
  <si>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</si>
  <si>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</si>
  <si>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</si>
  <si>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</si>
  <si>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</si>
  <si>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</si>
  <si>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</si>
  <si>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</si>
  <si>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</si>
  <si>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</si>
  <si>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</si>
  <si>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</si>
  <si>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</si>
  <si>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</si>
  <si>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</si>
  <si>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</si>
  <si>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</si>
  <si>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</si>
  <si>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</si>
  <si>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</si>
  <si>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</si>
  <si>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</si>
  <si>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</si>
  <si>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</si>
  <si>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</si>
  <si>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</si>
  <si>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</si>
  <si>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</si>
  <si>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</si>
  <si>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</si>
  <si>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</si>
  <si>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</si>
  <si>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</si>
  <si>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</si>
  <si>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</si>
  <si>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</si>
  <si>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</si>
  <si>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</si>
  <si>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</si>
  <si>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</si>
  <si>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</si>
  <si>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</si>
  <si>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</si>
  <si>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</si>
  <si>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</si>
  <si>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</si>
  <si>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</si>
  <si>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</si>
  <si>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</si>
  <si>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</si>
  <si>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</si>
  <si>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</si>
  <si>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</si>
  <si>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</si>
  <si>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</si>
  <si>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</si>
  <si>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</si>
  <si>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</si>
  <si>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</si>
  <si>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</si>
  <si>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</si>
  <si>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</si>
  <si>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</si>
  <si>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</si>
  <si>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</si>
  <si>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</si>
  <si>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</si>
  <si>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</si>
  <si>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</si>
  <si>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</si>
  <si>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</si>
  <si>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</si>
  <si>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</si>
  <si>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</si>
  <si>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</si>
  <si>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</si>
  <si>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</si>
  <si>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</si>
  <si>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</si>
  <si>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</si>
  <si>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</si>
  <si>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</si>
  <si>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</si>
  <si>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</si>
  <si>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</si>
  <si>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</si>
  <si>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</si>
  <si>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</si>
  <si>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</si>
  <si>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</si>
  <si>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</si>
  <si>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</si>
  <si>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</si>
  <si>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</si>
  <si>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</si>
  <si>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</si>
  <si>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</si>
  <si>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</si>
  <si>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</si>
  <si>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</si>
  <si>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</si>
  <si>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</si>
  <si>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</si>
  <si>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</si>
  <si>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</si>
  <si>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</si>
  <si>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</si>
  <si>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</si>
  <si>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</si>
  <si>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</si>
  <si>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</si>
  <si>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</si>
  <si>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</si>
  <si>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</si>
  <si>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</si>
  <si>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</si>
  <si>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</si>
  <si>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</si>
  <si>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</si>
  <si>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</si>
  <si>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</si>
  <si>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</si>
  <si>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</si>
  <si>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</si>
  <si>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</si>
  <si>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</si>
  <si>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</si>
  <si>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</si>
  <si>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</si>
  <si>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</si>
  <si>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</si>
  <si>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</si>
  <si>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</si>
  <si>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</si>
  <si>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</si>
  <si>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</si>
  <si>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</si>
  <si>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</si>
  <si>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</si>
  <si>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</si>
  <si>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</si>
  <si>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</si>
  <si>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</si>
  <si>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</si>
  <si>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</si>
  <si>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</si>
  <si>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</si>
  <si>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</si>
  <si>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</si>
  <si>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</si>
  <si>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</si>
  <si>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</si>
  <si>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</si>
  <si>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</si>
  <si>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</si>
  <si>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</si>
  <si>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</si>
  <si>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</si>
  <si>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</si>
  <si>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</si>
  <si>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</si>
  <si>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</si>
  <si>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</si>
  <si>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</si>
  <si>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</si>
  <si>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</si>
  <si>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</si>
  <si>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</si>
  <si>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</si>
  <si>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</si>
  <si>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</si>
  <si>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</si>
  <si>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</si>
  <si>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</si>
  <si>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</si>
  <si>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</si>
  <si>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</si>
  <si>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</si>
  <si>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</si>
  <si>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</si>
  <si>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</si>
  <si>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</si>
  <si>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</si>
  <si>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</si>
  <si>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</si>
  <si>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</si>
  <si>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</si>
  <si>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</si>
  <si>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</si>
  <si>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</si>
  <si>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</si>
  <si>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</si>
  <si>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</si>
  <si>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</si>
  <si>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</si>
  <si>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</si>
  <si>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</si>
  <si>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</si>
  <si>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</si>
  <si>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</si>
  <si>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</si>
  <si>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</si>
  <si>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</si>
  <si>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</si>
  <si>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</si>
  <si>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</si>
  <si>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</si>
  <si>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</si>
  <si>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</si>
  <si>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</si>
  <si>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</si>
  <si>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</si>
  <si>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</si>
  <si>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</si>
  <si>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</si>
  <si>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</si>
  <si>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</si>
  <si>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</si>
  <si>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</si>
  <si>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</si>
  <si>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</si>
  <si>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</si>
  <si>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</si>
  <si>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</si>
  <si>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</si>
  <si>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</si>
  <si>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</si>
  <si>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</si>
  <si>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</si>
  <si>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</si>
  <si>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</si>
  <si>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</si>
  <si>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</si>
  <si>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</si>
  <si>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</si>
  <si>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</si>
  <si>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</si>
  <si>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</si>
  <si>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</si>
  <si>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</si>
  <si>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</si>
  <si>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</si>
  <si>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</si>
  <si>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</si>
  <si>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</si>
  <si>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</si>
  <si>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</si>
  <si>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</si>
  <si>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</si>
  <si>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</si>
  <si>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</si>
  <si>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</si>
  <si>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</si>
  <si>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</si>
  <si>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</si>
  <si>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</si>
  <si>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</si>
  <si>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</si>
  <si>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</si>
  <si>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</si>
  <si>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</si>
  <si>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</si>
  <si>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</si>
  <si>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</si>
  <si>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</si>
  <si>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</si>
  <si>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</si>
  <si>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</si>
  <si>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</si>
  <si>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</si>
  <si>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</si>
  <si>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</si>
  <si>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</si>
  <si>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</si>
  <si>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</si>
  <si>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</si>
  <si>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</si>
  <si>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</si>
  <si>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</si>
  <si>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</si>
  <si>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</si>
  <si>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</si>
  <si>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</si>
  <si>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</si>
  <si>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</si>
  <si>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</si>
  <si>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</si>
  <si>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</si>
  <si>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</si>
  <si>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</si>
  <si>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</si>
  <si>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</si>
  <si>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</si>
  <si>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</si>
  <si>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</si>
  <si>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</si>
  <si>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</si>
  <si>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</si>
  <si>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</si>
  <si>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</si>
  <si>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</si>
  <si>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</si>
  <si>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</si>
  <si>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</si>
  <si>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</si>
  <si>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</si>
  <si>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</si>
  <si>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</si>
  <si>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</si>
  <si>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</si>
  <si>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</si>
  <si>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</si>
  <si>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</si>
  <si>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</si>
  <si>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</si>
  <si>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</si>
  <si>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</si>
  <si>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</si>
  <si>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</si>
  <si>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</si>
  <si>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</si>
  <si>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</si>
  <si>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</si>
  <si>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</si>
  <si>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</si>
  <si>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</si>
  <si>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</si>
  <si>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</si>
  <si>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</si>
  <si>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</si>
  <si>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</si>
  <si>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</si>
  <si>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</si>
  <si>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</si>
  <si>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</si>
  <si>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</si>
  <si>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</si>
  <si>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</si>
  <si>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</si>
  <si>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</si>
  <si>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</si>
  <si>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</si>
  <si>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</si>
  <si>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</si>
  <si>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</si>
  <si>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</si>
  <si>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</si>
  <si>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</si>
  <si>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</si>
  <si>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</si>
  <si>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</si>
  <si>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</si>
  <si>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</si>
  <si>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</si>
  <si>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</si>
  <si>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</si>
  <si>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</si>
  <si>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</si>
  <si>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</si>
  <si>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</si>
  <si>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</si>
  <si>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</si>
  <si>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</si>
  <si>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</si>
  <si>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</si>
  <si>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</si>
  <si>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</si>
  <si>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</si>
  <si>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</si>
  <si>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</si>
  <si>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</si>
  <si>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</si>
  <si>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</si>
  <si>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</si>
  <si>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</si>
  <si>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</si>
  <si>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</si>
  <si>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</si>
  <si>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</si>
  <si>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</si>
  <si>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</si>
  <si>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</si>
  <si>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</si>
  <si>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</si>
  <si>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</si>
  <si>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</si>
  <si>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</si>
  <si>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</si>
  <si>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</si>
  <si>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</si>
  <si>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</si>
  <si>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</si>
  <si>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</si>
  <si>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</si>
  <si>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</si>
  <si>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</si>
  <si>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</si>
  <si>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</si>
  <si>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</si>
  <si>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</si>
  <si>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</si>
  <si>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</si>
  <si>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</si>
  <si>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</si>
  <si>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</si>
  <si>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</si>
  <si>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</si>
  <si>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</si>
  <si>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</si>
  <si>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</si>
  <si>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</si>
  <si>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</si>
  <si>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</si>
  <si>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</si>
  <si>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</si>
  <si>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</si>
  <si>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</si>
  <si>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</si>
  <si>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</si>
  <si>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</si>
  <si>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</si>
  <si>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</si>
  <si>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</si>
  <si>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</si>
  <si>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</si>
  <si>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</si>
  <si>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</si>
  <si>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</si>
  <si>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</si>
  <si>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</si>
  <si>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</si>
  <si>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</si>
  <si>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</si>
  <si>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</si>
  <si>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</si>
  <si>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</si>
  <si>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</si>
  <si>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</si>
  <si>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</si>
  <si>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</si>
  <si>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</si>
  <si>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</si>
  <si>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</si>
  <si>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</si>
  <si>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</si>
  <si>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</si>
  <si>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</si>
  <si>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</si>
  <si>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</si>
  <si>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</si>
  <si>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</si>
  <si>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</si>
  <si>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</si>
  <si>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</si>
  <si>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</si>
  <si>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</si>
  <si>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</si>
  <si>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</si>
  <si>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</si>
  <si>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</si>
  <si>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</si>
  <si>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</si>
  <si>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</si>
  <si>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</si>
  <si>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</si>
  <si>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</si>
  <si>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</si>
  <si>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</si>
  <si>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</si>
  <si>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</si>
  <si>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</si>
  <si>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</si>
  <si>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</si>
  <si>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</si>
  <si>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</si>
  <si>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</si>
  <si>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</si>
  <si>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</si>
  <si>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</si>
  <si>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</si>
  <si>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</si>
  <si>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</si>
  <si>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</si>
  <si>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</si>
  <si>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</si>
  <si>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</si>
  <si>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</si>
  <si>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</si>
  <si>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</si>
  <si>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</si>
  <si>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</si>
  <si>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</si>
  <si>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</si>
  <si>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</si>
  <si>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</si>
  <si>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</si>
  <si>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</si>
  <si>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</si>
  <si>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</si>
  <si>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</si>
  <si>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</si>
  <si>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</si>
  <si>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</si>
  <si>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</si>
  <si>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</si>
  <si>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</si>
  <si>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</si>
  <si>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</si>
  <si>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</si>
  <si>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</si>
  <si>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</si>
  <si>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</si>
  <si>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</si>
  <si>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</si>
  <si>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</si>
  <si>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</si>
  <si>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</si>
  <si>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</si>
  <si>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</si>
  <si>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</si>
  <si>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</si>
  <si>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</si>
  <si>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</si>
  <si>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</si>
  <si>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</si>
  <si>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</si>
  <si>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</si>
  <si>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</si>
  <si>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</si>
  <si>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</si>
  <si>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</si>
  <si>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</si>
  <si>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</si>
  <si>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</si>
  <si>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</si>
  <si>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</si>
  <si>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</si>
  <si>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</si>
  <si>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</si>
  <si>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</si>
  <si>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</si>
  <si>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</si>
  <si>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</si>
  <si>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</si>
  <si>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</si>
  <si>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</si>
  <si>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</si>
  <si>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</si>
  <si>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</si>
  <si>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</si>
  <si>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</si>
  <si>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</si>
  <si>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</si>
  <si>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</si>
  <si>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</si>
  <si>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</si>
  <si>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</si>
  <si>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</si>
  <si>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</si>
  <si>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</si>
  <si>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</si>
  <si>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</si>
  <si>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</si>
  <si>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</si>
  <si>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</si>
  <si>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</si>
  <si>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</si>
  <si>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</si>
  <si>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</si>
  <si>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</si>
  <si>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</si>
  <si>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</si>
  <si>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</si>
  <si>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</si>
  <si>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</si>
  <si>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</si>
  <si>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</si>
  <si>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</si>
  <si>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</si>
  <si>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</si>
  <si>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</si>
  <si>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</si>
  <si>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</si>
  <si>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</si>
  <si>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</si>
  <si>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</si>
  <si>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</si>
  <si>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</si>
  <si>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</si>
  <si>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</si>
  <si>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</si>
  <si>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</si>
  <si>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</si>
  <si>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</si>
  <si>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</si>
  <si>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</si>
  <si>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</si>
  <si>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</si>
  <si>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</si>
  <si>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</si>
  <si>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</si>
  <si>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</si>
  <si>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</si>
  <si>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</si>
  <si>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</si>
  <si>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</si>
  <si>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</si>
  <si>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</si>
  <si>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</si>
  <si>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</si>
  <si>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</si>
  <si>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</si>
  <si>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</si>
  <si>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</si>
  <si>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</si>
  <si>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</si>
  <si>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</si>
  <si>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</si>
  <si>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</si>
  <si>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</si>
  <si>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</si>
  <si>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</si>
  <si>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</si>
  <si>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</si>
  <si>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</si>
  <si>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</si>
  <si>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</si>
  <si>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</si>
  <si>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</si>
  <si>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</si>
  <si>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</si>
  <si>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</si>
  <si>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</si>
  <si>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</si>
  <si>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</si>
  <si>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</si>
  <si>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</si>
  <si>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</si>
  <si>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</si>
  <si>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</si>
  <si>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</si>
  <si>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</si>
  <si>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</si>
  <si>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</si>
  <si>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</si>
  <si>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</si>
  <si>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</si>
  <si>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</si>
  <si>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</si>
  <si>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</si>
  <si>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</si>
  <si>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</si>
  <si>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</si>
  <si>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</si>
  <si>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</si>
  <si>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</si>
  <si>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</si>
  <si>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</si>
  <si>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</si>
  <si>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</si>
  <si>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</si>
  <si>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</si>
  <si>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</si>
  <si>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</si>
  <si>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</si>
  <si>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</si>
  <si>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</si>
  <si>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</si>
  <si>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</si>
  <si>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</si>
  <si>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</si>
  <si>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</si>
  <si>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</si>
  <si>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</si>
  <si>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</si>
  <si>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</si>
  <si>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</si>
  <si>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</si>
  <si>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</si>
  <si>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</si>
  <si>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</si>
  <si>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</si>
  <si>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</si>
  <si>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</si>
  <si>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</si>
  <si>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</si>
  <si>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</si>
  <si>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</si>
  <si>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</si>
  <si>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</si>
  <si>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</si>
  <si>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</si>
  <si>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</si>
  <si>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</si>
  <si>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</si>
  <si>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</si>
  <si>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</si>
  <si>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</si>
  <si>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</si>
  <si>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</si>
  <si>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</si>
  <si>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</si>
  <si>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</si>
  <si>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</si>
  <si>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</si>
  <si>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</si>
  <si>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</si>
  <si>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</si>
  <si>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</si>
  <si>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</si>
  <si>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</si>
  <si>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</si>
  <si>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</si>
  <si>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</si>
  <si>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</si>
  <si>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</si>
  <si>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</si>
  <si>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</si>
  <si>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</si>
  <si>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</si>
  <si>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</si>
  <si>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</si>
  <si>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</si>
  <si>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</si>
  <si>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</si>
  <si>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</si>
  <si>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</si>
  <si>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</si>
  <si>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</si>
  <si>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</si>
  <si>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</si>
  <si>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</si>
  <si>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</si>
  <si>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</si>
  <si>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</si>
  <si>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</si>
  <si>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</si>
  <si>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</si>
  <si>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</si>
  <si>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</si>
  <si>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</si>
  <si>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</si>
  <si>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</si>
  <si>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</si>
  <si>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</si>
  <si>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</si>
  <si>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</si>
  <si>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</si>
  <si>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</si>
  <si>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</si>
  <si>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</si>
  <si>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</si>
  <si>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</si>
  <si>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</si>
  <si>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</si>
  <si>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</si>
  <si>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</si>
  <si>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</si>
  <si>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</si>
  <si>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</si>
  <si>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</si>
  <si>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</si>
  <si>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</si>
  <si>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</si>
  <si>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</si>
  <si>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</si>
  <si>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</si>
  <si>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</si>
  <si>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</si>
  <si>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</si>
  <si>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</si>
  <si>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</si>
  <si>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</si>
  <si>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</si>
  <si>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</si>
  <si>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</si>
  <si>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</si>
  <si>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</si>
  <si>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</si>
  <si>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</si>
  <si>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</si>
  <si>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</si>
  <si>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</si>
  <si>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</si>
  <si>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</si>
  <si>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</si>
  <si>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</si>
  <si>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</si>
  <si>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</si>
  <si>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</si>
  <si>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</si>
  <si>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</si>
  <si>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</si>
  <si>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</si>
  <si>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</si>
  <si>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</si>
  <si>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</si>
  <si>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</si>
  <si>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</si>
  <si>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</si>
  <si>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</si>
  <si>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</si>
  <si>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</si>
  <si>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</si>
  <si>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</si>
  <si>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</si>
  <si>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</si>
  <si>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</si>
  <si>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</si>
  <si>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</si>
  <si>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</si>
  <si>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</si>
  <si>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</si>
  <si>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</si>
  <si>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</si>
  <si>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</si>
  <si>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</si>
  <si>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</si>
  <si>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</si>
  <si>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</si>
  <si>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</si>
  <si>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</si>
  <si>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</si>
  <si>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</si>
  <si>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</si>
  <si>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</si>
  <si>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</si>
  <si>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</si>
  <si>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</si>
  <si>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</si>
  <si>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</si>
  <si>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</si>
  <si>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</si>
  <si>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</si>
  <si>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</si>
  <si>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</si>
  <si>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</si>
  <si>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</si>
  <si>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</si>
  <si>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</si>
  <si>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</si>
  <si>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</si>
  <si>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</si>
  <si>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</si>
  <si>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</si>
  <si>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</si>
  <si>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</si>
  <si>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</si>
  <si>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</si>
  <si>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</si>
  <si>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</si>
  <si>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</si>
  <si>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</si>
  <si>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</si>
  <si>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</si>
  <si>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</si>
  <si>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</si>
  <si>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</si>
  <si>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</si>
  <si>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</si>
  <si>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</si>
  <si>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</si>
  <si>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</si>
  <si>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</si>
  <si>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</si>
  <si>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</si>
  <si>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</si>
  <si>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</si>
  <si>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</si>
  <si>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</si>
  <si>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</si>
  <si>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</si>
  <si>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</si>
  <si>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</si>
  <si>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</si>
  <si>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</si>
  <si>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</si>
  <si>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</si>
  <si>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</si>
  <si>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</si>
  <si>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</si>
  <si>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</si>
  <si>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</si>
  <si>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</si>
  <si>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</si>
  <si>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</si>
  <si>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</si>
  <si>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</si>
  <si>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</si>
  <si>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</si>
  <si>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</si>
  <si>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</si>
  <si>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</si>
  <si>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</si>
  <si>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</si>
  <si>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</si>
  <si>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</si>
  <si>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</si>
  <si>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</si>
  <si>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</si>
  <si>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</si>
  <si>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</si>
  <si>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</si>
  <si>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</si>
  <si>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</si>
  <si>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</si>
  <si>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</si>
  <si>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</si>
  <si>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</si>
  <si>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</si>
  <si>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</si>
  <si>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</si>
  <si>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</si>
  <si>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</si>
  <si>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</si>
  <si>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</si>
  <si>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</si>
  <si>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</si>
  <si>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</si>
  <si>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</si>
  <si>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</si>
  <si>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</si>
  <si>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</si>
  <si>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</si>
  <si>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</si>
  <si>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</si>
  <si>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</si>
  <si>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</si>
  <si>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</si>
  <si>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</si>
  <si>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</si>
  <si>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</si>
  <si>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</si>
  <si>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</si>
  <si>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</si>
  <si>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</si>
  <si>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</si>
  <si>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</si>
  <si>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</si>
  <si>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</si>
  <si>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</si>
  <si>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</si>
  <si>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</si>
  <si>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</si>
  <si>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</si>
  <si>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</si>
  <si>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</si>
  <si>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</si>
  <si>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</si>
  <si>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</si>
  <si>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</si>
  <si>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</si>
  <si>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</si>
  <si>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</si>
  <si>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</si>
  <si>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</si>
  <si>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</si>
  <si>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</si>
  <si>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</si>
  <si>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</si>
  <si>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</si>
  <si>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</si>
  <si>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</si>
  <si>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</si>
  <si>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</si>
  <si>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</si>
  <si>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</si>
  <si>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</si>
  <si>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</si>
  <si>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</si>
  <si>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</si>
  <si>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</si>
  <si>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</si>
  <si>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</si>
  <si>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</si>
  <si>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</si>
  <si>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</si>
  <si>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</si>
  <si>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</si>
  <si>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</si>
  <si>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</si>
  <si>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</si>
  <si>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</si>
  <si>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</si>
  <si>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</si>
  <si>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</si>
  <si>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</si>
  <si>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</si>
  <si>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</si>
  <si>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</si>
  <si>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</si>
  <si>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</si>
  <si>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</si>
  <si>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</si>
  <si>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</si>
  <si>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</si>
  <si>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</si>
  <si>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</si>
  <si>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</si>
  <si>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</si>
  <si>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</si>
  <si>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</si>
  <si>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</si>
  <si>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</si>
  <si>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</si>
  <si>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</si>
  <si>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</si>
  <si>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</si>
  <si>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</si>
  <si>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</si>
  <si>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</si>
  <si>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</si>
  <si>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</si>
  <si>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</si>
  <si>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</si>
  <si>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</si>
  <si>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</si>
  <si>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</si>
  <si>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</si>
  <si>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</si>
  <si>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</si>
  <si>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</si>
  <si>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</si>
  <si>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</si>
  <si>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</si>
  <si>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</si>
  <si>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</si>
  <si>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</si>
  <si>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</si>
  <si>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</si>
  <si>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</si>
  <si>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</si>
  <si>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</si>
  <si>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</si>
  <si>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</si>
  <si>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</si>
  <si>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</si>
  <si>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</si>
  <si>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</si>
  <si>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</si>
  <si>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</si>
  <si>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</si>
  <si>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</si>
  <si>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</si>
  <si>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</si>
  <si>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</si>
  <si>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</si>
  <si>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</si>
  <si>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</si>
  <si>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</si>
  <si>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</si>
  <si>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</si>
  <si>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</si>
  <si>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</si>
  <si>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</si>
  <si>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</si>
  <si>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</si>
  <si>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</si>
  <si>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</si>
  <si>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</si>
  <si>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</si>
  <si>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</si>
  <si>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</si>
  <si>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</si>
  <si>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</si>
  <si>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</si>
  <si>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</si>
  <si>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</si>
  <si>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</si>
  <si>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</si>
  <si>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</si>
  <si>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</si>
  <si>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</si>
  <si>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</si>
  <si>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</si>
  <si>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</si>
  <si>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</si>
  <si>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</si>
  <si>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</si>
  <si>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</si>
  <si>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</si>
  <si>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</si>
  <si>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</si>
  <si>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</si>
  <si>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</si>
  <si>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</si>
  <si>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</si>
  <si>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</si>
  <si>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</si>
  <si>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</si>
  <si>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</si>
  <si>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</si>
  <si>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</si>
  <si>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</si>
  <si>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</si>
  <si>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</si>
  <si>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</si>
  <si>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</si>
  <si>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</si>
  <si>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</si>
  <si>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</si>
  <si>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</si>
  <si>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</si>
  <si>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</si>
  <si>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</si>
  <si>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</si>
  <si>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</si>
  <si>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</si>
  <si>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</si>
  <si>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</si>
  <si>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</si>
  <si>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</si>
  <si>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</si>
  <si>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</si>
  <si>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</si>
  <si>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</si>
  <si>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</si>
  <si>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</si>
  <si>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</si>
  <si>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</si>
  <si>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</si>
  <si>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</si>
  <si>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</si>
  <si>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</si>
  <si>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</si>
  <si>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</si>
  <si>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</si>
  <si>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</si>
  <si>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</si>
  <si>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</si>
  <si>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</si>
  <si>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</si>
  <si>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</si>
  <si>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</si>
  <si>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</si>
  <si>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</si>
  <si>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</si>
  <si>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</si>
  <si>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</si>
  <si>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</si>
  <si>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</si>
  <si>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</si>
  <si>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</si>
  <si>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</si>
  <si>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</si>
  <si>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</si>
  <si>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</si>
  <si>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</si>
  <si>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</si>
  <si>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</si>
  <si>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</si>
  <si>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</si>
  <si>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</si>
  <si>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</si>
  <si>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</si>
  <si>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</si>
  <si>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</si>
  <si>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</si>
  <si>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</si>
  <si>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</si>
  <si>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</si>
  <si>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</si>
  <si>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</si>
  <si>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</si>
  <si>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</si>
  <si>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</si>
  <si>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</si>
  <si>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</si>
  <si>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</si>
  <si>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</si>
  <si>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</si>
  <si>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</si>
  <si>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</si>
  <si>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</si>
  <si>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</si>
  <si>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</si>
  <si>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</si>
  <si>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</si>
  <si>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</si>
  <si>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</si>
  <si>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</si>
  <si>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</si>
  <si>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</si>
  <si>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</si>
  <si>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</si>
  <si>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</si>
  <si>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</si>
  <si>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</si>
  <si>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</si>
  <si>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</si>
  <si>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</si>
  <si>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</si>
  <si>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</si>
  <si>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</si>
  <si>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</si>
  <si>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</si>
  <si>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</si>
  <si>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</si>
  <si>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</si>
  <si>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</si>
  <si>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</si>
  <si>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</si>
  <si>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</si>
  <si>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</si>
  <si>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</si>
  <si>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</si>
  <si>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</si>
  <si>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</si>
  <si>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</si>
  <si>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</si>
  <si>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</si>
  <si>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</si>
  <si>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</si>
  <si>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</si>
  <si>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</si>
  <si>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</si>
  <si>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</si>
  <si>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</si>
  <si>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</si>
  <si>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</si>
  <si>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</si>
  <si>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</si>
  <si>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</si>
  <si>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</si>
  <si>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</si>
  <si>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</si>
  <si>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</si>
  <si>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</si>
  <si>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</si>
  <si>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</si>
  <si>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</si>
  <si>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</si>
  <si>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</si>
  <si>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</si>
  <si>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</si>
  <si>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</si>
  <si>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</si>
  <si>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</si>
  <si>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</si>
  <si>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</si>
  <si>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</si>
  <si>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</si>
  <si>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</si>
  <si>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</si>
  <si>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</si>
  <si>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</si>
  <si>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</si>
  <si>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</si>
  <si>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</si>
  <si>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</si>
  <si>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</si>
  <si>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</si>
  <si>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</si>
  <si>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</si>
  <si>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</si>
  <si>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</si>
  <si>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</si>
  <si>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</si>
  <si>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</si>
  <si>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</si>
  <si>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</si>
  <si>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</si>
  <si>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</si>
  <si>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</si>
  <si>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</si>
  <si>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</si>
  <si>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</si>
  <si>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</si>
  <si>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</si>
  <si>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</si>
  <si>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</si>
  <si>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</si>
  <si>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</si>
  <si>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</si>
  <si>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</si>
  <si>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</si>
  <si>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</si>
  <si>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</si>
  <si>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</si>
  <si>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</si>
  <si>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</si>
  <si>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</si>
  <si>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</si>
  <si>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</si>
  <si>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</si>
  <si>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</si>
  <si>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</si>
  <si>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</si>
  <si>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</si>
  <si>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</si>
  <si>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</si>
  <si>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</si>
  <si>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</si>
  <si>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</si>
  <si>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</si>
  <si>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</si>
  <si>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</si>
  <si>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</si>
  <si>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</si>
  <si>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</si>
  <si>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</si>
  <si>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</si>
  <si>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</si>
  <si>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</si>
  <si>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</si>
  <si>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</si>
  <si>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</si>
  <si>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</si>
  <si>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</si>
  <si>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</si>
  <si>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</si>
  <si>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</si>
  <si>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</si>
  <si>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</si>
  <si>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</si>
  <si>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</si>
  <si>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</si>
  <si>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</si>
  <si>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</si>
  <si>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</si>
  <si>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</si>
  <si>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</si>
  <si>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</si>
  <si>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</si>
  <si>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</si>
  <si>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</si>
  <si>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</si>
  <si>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</si>
  <si>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</si>
  <si>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</si>
  <si>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</si>
  <si>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</si>
  <si>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</si>
  <si>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</si>
  <si>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</si>
  <si>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</si>
  <si>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</si>
  <si>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</si>
  <si>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</si>
  <si>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</si>
  <si>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</si>
  <si>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</si>
  <si>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</si>
  <si>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</si>
  <si>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</si>
  <si>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</si>
  <si>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</si>
  <si>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</si>
  <si>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</si>
  <si>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</si>
  <si>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</si>
  <si>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</si>
  <si>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</si>
  <si>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</si>
  <si>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</si>
  <si>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</si>
  <si>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</si>
  <si>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</si>
  <si>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</si>
  <si>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</si>
  <si>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</si>
  <si>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</si>
  <si>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</si>
  <si>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</si>
  <si>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</si>
  <si>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</si>
  <si>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</si>
  <si>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</si>
  <si>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</si>
  <si>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</si>
  <si>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</si>
  <si>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</si>
  <si>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</si>
  <si>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</si>
  <si>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</si>
  <si>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</si>
  <si>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</si>
  <si>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</si>
  <si>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</si>
  <si>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</si>
  <si>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</si>
  <si>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</si>
  <si>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</si>
  <si>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</si>
  <si>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</si>
  <si>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</si>
  <si>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</si>
  <si>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</si>
  <si>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</si>
  <si>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</si>
  <si>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</si>
  <si>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</si>
  <si>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</si>
  <si>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</si>
  <si>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</si>
  <si>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</si>
  <si>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</si>
  <si>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</si>
  <si>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</si>
  <si>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</si>
  <si>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</si>
  <si>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</si>
  <si>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</si>
  <si>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</si>
  <si>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</si>
  <si>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</si>
  <si>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</si>
  <si>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</si>
  <si>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</si>
  <si>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</si>
  <si>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</si>
  <si>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</si>
  <si>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</si>
  <si>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</si>
  <si>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</si>
  <si>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</si>
  <si>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</si>
  <si>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</si>
  <si>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</si>
  <si>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</si>
  <si>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</si>
  <si>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</si>
  <si>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</si>
  <si>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</si>
  <si>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</si>
  <si>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</si>
  <si>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</si>
  <si>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</si>
  <si>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</si>
  <si>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</si>
  <si>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</si>
  <si>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</si>
  <si>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</si>
  <si>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</si>
  <si>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</si>
  <si>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</si>
  <si>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</si>
  <si>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</si>
  <si>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</si>
  <si>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</si>
  <si>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</si>
  <si>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</si>
  <si>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</si>
  <si>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</si>
  <si>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</si>
  <si>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</si>
  <si>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</si>
  <si>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</si>
  <si>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</si>
  <si>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</si>
  <si>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</si>
  <si>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</si>
  <si>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</si>
  <si>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</si>
  <si>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</si>
  <si>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</si>
  <si>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</si>
  <si>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</si>
  <si>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</si>
  <si>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</si>
  <si>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</si>
  <si>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</si>
  <si>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</si>
  <si>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</si>
  <si>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</si>
  <si>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</si>
  <si>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</si>
  <si>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</si>
  <si>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</si>
  <si>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</si>
  <si>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</si>
  <si>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</si>
  <si>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</si>
  <si>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</si>
  <si>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</si>
  <si>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</si>
  <si>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</si>
  <si>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</si>
  <si>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</si>
  <si>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</si>
  <si>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</si>
  <si>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</si>
  <si>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</si>
  <si>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</si>
  <si>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</si>
  <si>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</si>
  <si>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</si>
  <si>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</si>
  <si>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</si>
  <si>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</si>
  <si>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</si>
  <si>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</si>
  <si>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</si>
  <si>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</si>
  <si>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</si>
  <si>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</si>
  <si>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</si>
  <si>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</si>
  <si>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</si>
  <si>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</si>
  <si>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</si>
  <si>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</si>
  <si>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</si>
  <si>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</si>
  <si>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</si>
  <si>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</si>
  <si>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</si>
  <si>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</si>
  <si>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</si>
  <si>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</si>
  <si>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</si>
  <si>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</si>
  <si>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</si>
  <si>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</si>
  <si>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</si>
  <si>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</si>
  <si>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</si>
  <si>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</si>
  <si>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</si>
  <si>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</si>
  <si>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</si>
  <si>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</si>
  <si>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</si>
  <si>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</si>
  <si>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</si>
  <si>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</si>
  <si>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</si>
  <si>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</si>
  <si>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</si>
  <si>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</si>
  <si>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</si>
  <si>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</si>
  <si>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</si>
  <si>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</si>
  <si>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</si>
  <si>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</si>
  <si>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</si>
  <si>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</si>
  <si>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</si>
  <si>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</si>
  <si>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</si>
  <si>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</si>
  <si>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</si>
  <si>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</si>
  <si>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</si>
  <si>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</si>
  <si>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</si>
  <si>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</si>
  <si>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</si>
  <si>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</si>
  <si>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</si>
  <si>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</si>
  <si>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</si>
  <si>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</si>
  <si>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</si>
  <si>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</si>
  <si>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</si>
  <si>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</si>
  <si>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</si>
  <si>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</si>
  <si>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</si>
  <si>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</si>
  <si>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</si>
  <si>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</si>
  <si>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</si>
  <si>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</si>
  <si>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</si>
  <si>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</si>
  <si>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</si>
  <si>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</si>
  <si>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</si>
  <si>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</si>
  <si>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</si>
  <si>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</si>
  <si>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</si>
  <si>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</si>
  <si>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</si>
  <si>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</si>
  <si>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</si>
  <si>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</si>
  <si>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</si>
  <si>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</si>
  <si>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</si>
  <si>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</si>
  <si>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</si>
  <si>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</si>
  <si>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</si>
  <si>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</si>
  <si>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</si>
  <si>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</si>
  <si>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</si>
  <si>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</si>
  <si>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</si>
  <si>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</si>
  <si>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</si>
  <si>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</si>
  <si>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</si>
  <si>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</si>
  <si>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</si>
  <si>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</si>
  <si>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</si>
  <si>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</si>
  <si>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</si>
  <si>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</si>
  <si>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</si>
  <si>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</si>
  <si>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</si>
  <si>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</si>
  <si>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</si>
  <si>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</si>
  <si>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</si>
  <si>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</si>
  <si>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</si>
  <si>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</si>
  <si>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</si>
  <si>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</si>
  <si>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</si>
  <si>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</si>
  <si>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</si>
  <si>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</si>
  <si>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</si>
  <si>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</si>
  <si>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</si>
  <si>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</si>
  <si>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</si>
  <si>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</si>
  <si>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</si>
  <si>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</si>
  <si>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</si>
  <si>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</si>
  <si>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</si>
  <si>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</si>
  <si>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</si>
  <si>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</si>
  <si>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</si>
  <si>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</si>
  <si>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</si>
  <si>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</si>
  <si>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</si>
  <si>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</si>
  <si>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</si>
  <si>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</si>
  <si>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</si>
  <si>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</si>
  <si>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</si>
  <si>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</si>
  <si>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</si>
  <si>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</si>
  <si>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</si>
  <si>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</si>
  <si>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</si>
  <si>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</si>
  <si>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</si>
  <si>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</si>
  <si>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</si>
  <si>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</si>
  <si>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</si>
  <si>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</si>
  <si>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</si>
  <si>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</si>
  <si>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</si>
  <si>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</si>
  <si>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</si>
  <si>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</si>
  <si>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</si>
  <si>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</si>
  <si>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</si>
  <si>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</si>
  <si>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</si>
  <si>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</si>
  <si>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</si>
  <si>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</si>
  <si>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</si>
  <si>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</si>
  <si>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</si>
  <si>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</si>
  <si>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</si>
  <si>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</si>
  <si>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</si>
  <si>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</si>
  <si>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</si>
  <si>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</si>
  <si>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</si>
  <si>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</si>
  <si>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</si>
  <si>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</si>
  <si>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</si>
  <si>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</si>
  <si>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</si>
  <si>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</si>
  <si>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</si>
  <si>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</si>
  <si>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</si>
  <si>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</si>
  <si>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</si>
  <si>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</si>
  <si>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</si>
  <si>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</si>
  <si>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</si>
  <si>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</si>
  <si>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</si>
  <si>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</si>
  <si>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</si>
  <si>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</si>
  <si>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</si>
  <si>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</si>
  <si>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</si>
  <si>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</si>
  <si>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</si>
  <si>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</si>
  <si>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</si>
  <si>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</si>
  <si>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</si>
  <si>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</si>
  <si>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</si>
  <si>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</si>
  <si>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</si>
  <si>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</si>
  <si>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</si>
  <si>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</si>
  <si>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</si>
  <si>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</si>
  <si>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</si>
  <si>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</si>
  <si>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</si>
  <si>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</si>
  <si>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</si>
  <si>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</si>
  <si>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</si>
  <si>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</si>
  <si>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</si>
  <si>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</si>
  <si>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</si>
  <si>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</si>
  <si>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</si>
  <si>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</si>
  <si>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</si>
  <si>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</si>
  <si>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</si>
  <si>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</si>
  <si>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</si>
  <si>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</si>
  <si>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</si>
  <si>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</si>
  <si>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</si>
  <si>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</si>
  <si>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</si>
  <si>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</si>
  <si>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</si>
  <si>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</si>
  <si>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</si>
  <si>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</si>
  <si>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</si>
  <si>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</si>
  <si>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</si>
  <si>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</si>
  <si>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</si>
  <si>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</si>
  <si>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</si>
  <si>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</si>
  <si>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</si>
  <si>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</si>
  <si>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</si>
  <si>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</si>
  <si>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</si>
  <si>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</si>
  <si>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</si>
  <si>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</si>
  <si>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</si>
  <si>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</si>
  <si>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</si>
  <si>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</si>
  <si>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</si>
  <si>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</si>
  <si>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</si>
  <si>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</si>
  <si>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</si>
  <si>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</si>
  <si>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</si>
  <si>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</si>
  <si>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</si>
  <si>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</si>
  <si>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</si>
  <si>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</si>
  <si>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</si>
  <si>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</si>
  <si>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</si>
  <si>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</si>
  <si>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</si>
  <si>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</si>
  <si>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</si>
  <si>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</si>
  <si>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</si>
  <si>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</si>
  <si>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</si>
  <si>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</si>
  <si>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</si>
  <si>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</si>
  <si>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</si>
  <si>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</si>
  <si>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</si>
  <si>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</si>
  <si>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</si>
  <si>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</si>
  <si>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</si>
  <si>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</si>
  <si>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</si>
  <si>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</si>
  <si>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</si>
  <si>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</si>
  <si>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</si>
  <si>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</si>
  <si>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</si>
  <si>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</si>
  <si>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</si>
  <si>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</si>
  <si>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</si>
  <si>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</si>
  <si>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</si>
  <si>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</si>
  <si>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</si>
  <si>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</si>
  <si>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</si>
  <si>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</si>
  <si>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</si>
  <si>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</si>
  <si>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</si>
  <si>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</si>
  <si>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</si>
  <si>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</si>
  <si>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</si>
  <si>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</si>
  <si>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</si>
  <si>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</si>
  <si>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</si>
  <si>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</si>
  <si>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</si>
  <si>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</si>
  <si>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</si>
  <si>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</si>
  <si>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</si>
  <si>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</si>
  <si>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</si>
  <si>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</si>
  <si>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</si>
  <si>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</si>
  <si>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</si>
  <si>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</si>
  <si>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</si>
  <si>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</si>
  <si>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</si>
  <si>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</si>
  <si>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</si>
  <si>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</si>
  <si>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</si>
  <si>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</si>
  <si>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</si>
  <si>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</si>
  <si>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</si>
  <si>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</si>
  <si>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</si>
  <si>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</si>
  <si>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</si>
  <si>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</si>
  <si>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</si>
  <si>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</si>
  <si>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</si>
  <si>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</si>
  <si>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</si>
  <si>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</si>
  <si>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</si>
  <si>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</si>
  <si>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</si>
  <si>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</si>
  <si>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</si>
  <si>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</si>
  <si>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</si>
  <si>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</si>
  <si>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</si>
  <si>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</si>
  <si>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</si>
  <si>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</si>
  <si>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</si>
  <si>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</si>
  <si>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</si>
  <si>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</si>
  <si>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</si>
  <si>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</si>
  <si>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</si>
  <si>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</si>
  <si>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</si>
  <si>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</si>
  <si>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</si>
  <si>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</si>
  <si>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</si>
  <si>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</si>
  <si>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</si>
  <si>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</si>
  <si>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</si>
  <si>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</si>
  <si>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</si>
  <si>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</si>
  <si>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</si>
  <si>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</si>
  <si>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</si>
  <si>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</si>
  <si>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</si>
  <si>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</si>
  <si>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</si>
  <si>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</si>
  <si>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</si>
  <si>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</si>
  <si>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</si>
  <si>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</si>
  <si>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</si>
  <si>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</si>
  <si>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</si>
  <si>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</si>
  <si>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</si>
  <si>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</si>
  <si>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</si>
  <si>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</si>
  <si>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</si>
  <si>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</si>
  <si>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</si>
  <si>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</si>
  <si>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</si>
  <si>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</si>
  <si>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</si>
  <si>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</si>
  <si>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</si>
  <si>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</si>
  <si>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</si>
  <si>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</si>
  <si>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</si>
  <si>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</si>
  <si>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</si>
  <si>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</si>
  <si>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</si>
  <si>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</si>
  <si>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</si>
  <si>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</si>
  <si>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</si>
  <si>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</si>
  <si>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</si>
  <si>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</si>
  <si>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</si>
  <si>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</si>
  <si>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</si>
  <si>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</si>
  <si>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</si>
  <si>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</si>
  <si>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</si>
  <si>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</si>
  <si>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</si>
  <si>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</si>
  <si>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</si>
  <si>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</si>
  <si>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</si>
  <si>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</si>
  <si>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</si>
  <si>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</si>
  <si>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</si>
  <si>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</si>
  <si>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</si>
  <si>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</si>
  <si>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</si>
  <si>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</si>
  <si>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</si>
  <si>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</si>
  <si>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</si>
  <si>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</si>
  <si>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</si>
  <si>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</si>
  <si>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</si>
  <si>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</si>
  <si>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</si>
  <si>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</si>
  <si>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</si>
  <si>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</si>
  <si>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</si>
  <si>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</si>
  <si>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</si>
  <si>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</si>
  <si>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</si>
  <si>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</si>
  <si>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</si>
  <si>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</si>
  <si>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</si>
  <si>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</si>
  <si>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</si>
  <si>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</si>
  <si>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</si>
  <si>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</si>
  <si>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</si>
  <si>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</si>
  <si>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</si>
  <si>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</si>
  <si>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</si>
  <si>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</si>
  <si>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</si>
  <si>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</si>
  <si>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</si>
  <si>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</si>
  <si>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</si>
  <si>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</si>
  <si>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</si>
  <si>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</si>
  <si>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</si>
  <si>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</si>
  <si>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</si>
  <si>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</si>
  <si>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</si>
  <si>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</si>
  <si>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</si>
  <si>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</si>
  <si>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</si>
  <si>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</si>
  <si>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</si>
  <si>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</si>
  <si>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</si>
  <si>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</si>
  <si>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</si>
  <si>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</si>
  <si>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</si>
  <si>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</si>
  <si>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</si>
  <si>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</si>
  <si>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</si>
  <si>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</si>
  <si>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</si>
  <si>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</si>
  <si>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</si>
  <si>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</si>
  <si>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</si>
  <si>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</si>
  <si>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</si>
  <si>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</si>
  <si>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</si>
  <si>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</si>
  <si>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</si>
  <si>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</si>
  <si>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</si>
  <si>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</si>
  <si>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</si>
  <si>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</si>
  <si>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</si>
  <si>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</si>
  <si>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</si>
  <si>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</si>
  <si>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</si>
  <si>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</si>
  <si>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</si>
  <si>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</si>
  <si>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</si>
  <si>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</si>
  <si>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</si>
  <si>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</si>
  <si>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</si>
  <si>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</si>
  <si>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</si>
  <si>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</si>
  <si>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</si>
  <si>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</si>
  <si>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</si>
  <si>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</si>
  <si>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</si>
  <si>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</si>
  <si>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</si>
  <si>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</si>
  <si>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</si>
  <si>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</si>
  <si>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</si>
  <si>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</si>
  <si>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</si>
  <si>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</si>
  <si>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</si>
  <si>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</si>
  <si>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</si>
  <si>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</si>
  <si>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</si>
  <si>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</si>
  <si>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</si>
  <si>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</si>
  <si>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</si>
  <si>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</si>
  <si>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</si>
  <si>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</si>
  <si>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</si>
  <si>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</si>
  <si>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</si>
  <si>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</si>
  <si>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</si>
  <si>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</si>
  <si>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</si>
  <si>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</si>
  <si>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</si>
  <si>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</si>
  <si>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</si>
  <si>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</si>
  <si>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</si>
  <si>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</si>
  <si>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</si>
  <si>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</si>
  <si>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</si>
  <si>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</si>
  <si>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</si>
  <si>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</si>
  <si>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</si>
  <si>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</si>
  <si>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</si>
  <si>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</si>
  <si>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</si>
  <si>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</si>
  <si>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</si>
  <si>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</si>
  <si>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</si>
  <si>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</si>
  <si>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</si>
  <si>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</si>
  <si>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</si>
  <si>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</si>
  <si>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</si>
  <si>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</si>
  <si>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</si>
  <si>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</si>
  <si>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</si>
  <si>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</si>
  <si>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</si>
  <si>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</si>
  <si>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</si>
  <si>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</si>
  <si>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</si>
  <si>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</si>
  <si>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</si>
  <si>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</si>
  <si>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</si>
  <si>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</si>
  <si>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</si>
  <si>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</si>
  <si>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</si>
  <si>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</si>
  <si>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</si>
  <si>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</si>
  <si>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</si>
  <si>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</si>
  <si>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</si>
  <si>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</si>
  <si>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</si>
  <si>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</si>
  <si>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</si>
  <si>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</si>
  <si>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</si>
  <si>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</si>
  <si>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</si>
  <si>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</si>
  <si>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</si>
  <si>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</si>
  <si>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</si>
  <si>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</si>
  <si>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</si>
  <si>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</si>
  <si>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</si>
  <si>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</si>
  <si>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</si>
  <si>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</si>
  <si>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</si>
  <si>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</si>
  <si>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</si>
  <si>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</si>
  <si>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</si>
  <si>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</si>
  <si>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</si>
  <si>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</si>
  <si>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</si>
  <si>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</si>
  <si>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</si>
  <si>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</si>
  <si>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</si>
  <si>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</si>
  <si>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</si>
  <si>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</si>
  <si>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</si>
  <si>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</si>
  <si>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</si>
  <si>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</si>
  <si>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</si>
  <si>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</si>
  <si>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</si>
  <si>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</si>
  <si>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</si>
  <si>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</si>
  <si>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</si>
  <si>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</si>
  <si>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</si>
  <si>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</si>
  <si>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</si>
  <si>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</si>
  <si>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</si>
  <si>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</si>
  <si>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</si>
  <si>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</si>
  <si>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</si>
  <si>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</si>
  <si>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</si>
  <si>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</si>
  <si>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</si>
  <si>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</si>
  <si>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</si>
  <si>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</si>
  <si>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</si>
  <si>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</si>
  <si>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</si>
  <si>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</si>
  <si>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</si>
  <si>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</si>
  <si>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</si>
  <si>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</si>
  <si>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</si>
  <si>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</si>
  <si>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</si>
  <si>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</si>
  <si>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</si>
  <si>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</si>
  <si>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</si>
  <si>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</si>
  <si>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</si>
  <si>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</si>
  <si>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</si>
  <si>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</si>
  <si>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</si>
  <si>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</si>
  <si>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</si>
  <si>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</si>
  <si>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</si>
  <si>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</si>
  <si>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</si>
  <si>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</si>
  <si>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</si>
  <si>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</si>
  <si>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</si>
  <si>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</si>
  <si>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</si>
  <si>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</si>
  <si>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</si>
  <si>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</si>
  <si>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</si>
  <si>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</si>
  <si>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</si>
  <si>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</si>
  <si>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</si>
  <si>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</si>
  <si>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</si>
  <si>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</si>
  <si>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</si>
  <si>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</si>
  <si>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</si>
  <si>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</si>
  <si>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</si>
  <si>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</si>
  <si>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</si>
  <si>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</si>
  <si>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</si>
  <si>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</si>
  <si>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</si>
  <si>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</si>
  <si>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</si>
  <si>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</si>
  <si>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</si>
  <si>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</si>
  <si>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</si>
  <si>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</si>
  <si>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</si>
  <si>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</si>
  <si>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</si>
  <si>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</si>
  <si>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</si>
  <si>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</si>
  <si>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</si>
  <si>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</si>
  <si>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</si>
  <si>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</si>
  <si>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</si>
  <si>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</si>
  <si>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</si>
  <si>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</si>
  <si>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</si>
  <si>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</si>
  <si>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</si>
  <si>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</si>
  <si>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</si>
  <si>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</si>
  <si>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</si>
  <si>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</si>
  <si>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</si>
  <si>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</si>
  <si>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</si>
  <si>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</si>
  <si>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</si>
  <si>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</si>
  <si>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</si>
  <si>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</si>
  <si>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</si>
  <si>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</si>
  <si>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</si>
  <si>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</si>
  <si>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</si>
  <si>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</si>
  <si>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</si>
  <si>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</si>
  <si>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</si>
  <si>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</si>
  <si>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</si>
  <si>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</si>
  <si>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</si>
  <si>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</si>
  <si>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</si>
  <si>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</si>
  <si>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</si>
  <si>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</si>
  <si>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</si>
  <si>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</si>
  <si>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</si>
  <si>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</si>
  <si>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</si>
  <si>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</si>
  <si>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</si>
  <si>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</si>
  <si>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</si>
  <si>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</si>
  <si>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</si>
  <si>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</si>
  <si>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</si>
  <si>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</si>
  <si>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</si>
  <si>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</si>
  <si>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</si>
  <si>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</si>
  <si>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</si>
  <si>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</si>
  <si>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</si>
  <si>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</si>
  <si>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</si>
  <si>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</si>
  <si>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</si>
  <si>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</si>
  <si>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</si>
  <si>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</si>
  <si>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</si>
  <si>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</si>
  <si>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</si>
  <si>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</si>
  <si>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</si>
  <si>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</si>
  <si>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</si>
  <si>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</si>
  <si>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</si>
  <si>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</si>
  <si>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</si>
  <si>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</si>
  <si>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</si>
  <si>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</si>
  <si>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</si>
  <si>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</si>
  <si>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</si>
  <si>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</si>
  <si>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</si>
  <si>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</si>
  <si>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</si>
  <si>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</si>
  <si>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</si>
  <si>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</si>
  <si>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</si>
  <si>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</si>
  <si>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</si>
  <si>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</si>
  <si>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</si>
  <si>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</si>
  <si>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</si>
  <si>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</si>
  <si>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</si>
  <si>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</si>
  <si>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</si>
  <si>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</si>
  <si>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</si>
  <si>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</si>
  <si>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</si>
  <si>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</si>
  <si>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</si>
  <si>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</si>
  <si>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</si>
  <si>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</si>
  <si>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</si>
  <si>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</si>
  <si>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</si>
  <si>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</si>
  <si>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</si>
  <si>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</si>
  <si>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</si>
  <si>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</si>
  <si>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</si>
  <si>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</si>
  <si>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</si>
  <si>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</si>
  <si>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</si>
  <si>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</si>
  <si>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</si>
  <si>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</si>
  <si>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</si>
  <si>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</si>
  <si>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</si>
  <si>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</si>
  <si>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</si>
  <si>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</si>
  <si>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</si>
  <si>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</si>
  <si>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</si>
  <si>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</si>
  <si>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</si>
  <si>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</si>
  <si>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</si>
  <si>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</si>
  <si>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</si>
  <si>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</si>
  <si>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</si>
  <si>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</si>
  <si>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</si>
  <si>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</si>
  <si>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</si>
  <si>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</si>
  <si>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</si>
  <si>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</si>
  <si>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</si>
  <si>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</si>
  <si>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</si>
  <si>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</si>
  <si>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</si>
  <si>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</si>
  <si>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</si>
  <si>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</si>
  <si>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</si>
  <si>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</si>
  <si>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</si>
  <si>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</si>
  <si>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</si>
  <si>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</si>
  <si>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</si>
  <si>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</si>
  <si>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</si>
  <si>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</si>
  <si>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</si>
  <si>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</si>
  <si>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</si>
  <si>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</si>
  <si>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</si>
  <si>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</si>
  <si>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</si>
  <si>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</si>
  <si>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</si>
  <si>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</si>
  <si>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</si>
  <si>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</si>
  <si>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</si>
  <si>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</si>
  <si>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</si>
  <si>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</si>
  <si>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</si>
  <si>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</si>
  <si>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</si>
  <si>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</si>
  <si>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</si>
  <si>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</si>
  <si>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</si>
  <si>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</si>
  <si>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</si>
  <si>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</si>
  <si>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</si>
  <si>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</si>
  <si>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</si>
  <si>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</si>
  <si>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</si>
  <si>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</si>
  <si>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</si>
  <si>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</si>
  <si>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</si>
  <si>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</si>
  <si>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</si>
  <si>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</si>
  <si>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</si>
  <si>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</si>
  <si>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</si>
  <si>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</si>
  <si>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</si>
  <si>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</si>
  <si>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</si>
  <si>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</si>
  <si>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</si>
  <si>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</si>
  <si>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</si>
  <si>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</si>
  <si>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</si>
  <si>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</si>
  <si>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</si>
  <si>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</si>
  <si>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</si>
  <si>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</si>
  <si>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</si>
  <si>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</si>
  <si>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</si>
  <si>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</si>
  <si>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</si>
  <si>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</si>
  <si>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</si>
  <si>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</si>
  <si>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</si>
  <si>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</si>
  <si>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</si>
  <si>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</si>
  <si>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</si>
  <si>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</si>
  <si>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</si>
  <si>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</si>
  <si>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</si>
  <si>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</si>
  <si>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</si>
  <si>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</si>
  <si>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</si>
  <si>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</si>
  <si>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</si>
  <si>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</si>
  <si>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</si>
  <si>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</si>
  <si>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</si>
  <si>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</si>
  <si>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</si>
  <si>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</si>
  <si>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</si>
  <si>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</si>
  <si>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</si>
  <si>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</si>
  <si>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</si>
  <si>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</si>
  <si>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</si>
  <si>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</si>
  <si>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</si>
  <si>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</si>
  <si>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</si>
  <si>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</si>
  <si>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</si>
  <si>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</si>
  <si>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</si>
  <si>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</si>
  <si>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</si>
  <si>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</si>
  <si>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</si>
  <si>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</si>
  <si>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</si>
  <si>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</si>
  <si>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</si>
  <si>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</si>
  <si>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</si>
  <si>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</si>
  <si>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</si>
  <si>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</si>
  <si>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</si>
  <si>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</si>
  <si>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</si>
  <si>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</si>
  <si>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</si>
  <si>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</si>
  <si>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</si>
  <si>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</si>
  <si>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</si>
  <si>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</si>
  <si>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</si>
  <si>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</si>
  <si>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</si>
  <si>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</si>
  <si>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</si>
  <si>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</si>
  <si>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</si>
  <si>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</si>
  <si>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</si>
  <si>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</si>
  <si>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</si>
  <si>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</si>
  <si>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</si>
  <si>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</si>
  <si>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</si>
  <si>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</si>
  <si>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</si>
  <si>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</si>
  <si>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</si>
  <si>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</si>
  <si>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</si>
  <si>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</si>
  <si>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</si>
  <si>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</si>
  <si>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</si>
  <si>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</si>
  <si>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</si>
  <si>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</si>
  <si>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</si>
  <si>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</si>
  <si>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</si>
  <si>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</si>
  <si>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</si>
  <si>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</si>
  <si>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</si>
  <si>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</si>
  <si>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</si>
  <si>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</si>
  <si>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</si>
  <si>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</si>
  <si>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</si>
  <si>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</si>
  <si>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</si>
  <si>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</si>
  <si>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</si>
  <si>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</si>
  <si>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</si>
  <si>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</si>
  <si>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</si>
  <si>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</si>
  <si>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</si>
  <si>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</si>
  <si>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</si>
  <si>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</si>
  <si>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</si>
  <si>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</si>
  <si>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</si>
  <si>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</si>
  <si>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</si>
  <si>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</si>
  <si>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</si>
  <si>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</si>
  <si>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</si>
  <si>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</si>
  <si>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</si>
  <si>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</si>
  <si>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</si>
  <si>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</si>
  <si>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</si>
  <si>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</si>
  <si>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</si>
  <si>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</si>
  <si>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</si>
  <si>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</si>
  <si>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</si>
  <si>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</si>
  <si>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</si>
  <si>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</si>
  <si>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</si>
  <si>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</si>
  <si>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</si>
  <si>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</si>
  <si>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</si>
  <si>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</si>
  <si>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</si>
  <si>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</si>
  <si>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</si>
  <si>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</si>
  <si>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</si>
  <si>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</si>
  <si>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</si>
  <si>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</si>
  <si>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</si>
  <si>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</si>
  <si>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</si>
  <si>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</si>
  <si>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</si>
  <si>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</si>
  <si>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</si>
  <si>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</si>
  <si>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</si>
  <si>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</si>
  <si>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</si>
  <si>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</si>
  <si>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</si>
  <si>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</si>
  <si>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</si>
  <si>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</si>
  <si>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</si>
  <si>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</si>
  <si>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</si>
  <si>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</si>
  <si>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</si>
  <si>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</si>
  <si>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</si>
  <si>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</si>
  <si>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</si>
  <si>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</si>
  <si>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</si>
  <si>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</si>
  <si>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</si>
  <si>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</si>
  <si>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</si>
  <si>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</si>
  <si>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</si>
  <si>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</si>
  <si>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</si>
  <si>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</si>
  <si>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</si>
  <si>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</si>
  <si>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</si>
  <si>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</si>
  <si>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</si>
  <si>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</si>
  <si>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</si>
  <si>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</si>
  <si>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</si>
  <si>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</si>
  <si>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</si>
  <si>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</si>
  <si>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</si>
  <si>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</si>
  <si>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</si>
  <si>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</si>
  <si>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</si>
  <si>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</si>
  <si>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</si>
  <si>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</si>
  <si>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</si>
  <si>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</si>
  <si>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</si>
  <si>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</si>
  <si>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</si>
  <si>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</si>
  <si>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</si>
  <si>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</si>
  <si>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</si>
  <si>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</si>
  <si>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</si>
  <si>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</si>
  <si>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</si>
  <si>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</si>
  <si>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</si>
  <si>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</si>
  <si>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</si>
  <si>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</si>
  <si>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</si>
  <si>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</si>
  <si>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</si>
  <si>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</si>
  <si>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</si>
  <si>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</si>
  <si>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</si>
  <si>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</si>
  <si>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</si>
  <si>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</si>
  <si>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</si>
  <si>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</si>
  <si>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</si>
  <si>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</si>
  <si>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</si>
  <si>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</si>
  <si>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</si>
  <si>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</si>
  <si>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</si>
  <si>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</si>
  <si>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</si>
  <si>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</si>
  <si>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</si>
  <si>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</si>
  <si>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</si>
  <si>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</si>
  <si>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</si>
  <si>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</si>
  <si>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</si>
  <si>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</si>
  <si>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</si>
  <si>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</si>
  <si>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</si>
  <si>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</si>
  <si>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</si>
  <si>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</si>
  <si>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</si>
  <si>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</si>
  <si>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</si>
  <si>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</si>
  <si>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</si>
  <si>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</si>
  <si>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</si>
  <si>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</si>
  <si>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</si>
  <si>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</si>
  <si>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</si>
  <si>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</si>
  <si>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</si>
  <si>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</si>
  <si>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</si>
  <si>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</si>
  <si>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</si>
  <si>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</si>
  <si>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</si>
  <si>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</si>
  <si>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</si>
  <si>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</si>
  <si>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</si>
  <si>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</si>
  <si>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</si>
  <si>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</si>
  <si>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</si>
  <si>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</si>
  <si>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</si>
  <si>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</si>
  <si>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</si>
  <si>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</si>
  <si>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</si>
  <si>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</si>
  <si>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</si>
  <si>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</si>
  <si>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</si>
  <si>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</si>
  <si>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</si>
  <si>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</si>
  <si>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</si>
  <si>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</si>
  <si>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</si>
  <si>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</si>
  <si>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</si>
  <si>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</si>
  <si>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</si>
  <si>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</si>
  <si>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</si>
  <si>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</si>
  <si>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</si>
  <si>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</si>
  <si>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</si>
  <si>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</si>
  <si>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</si>
  <si>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</si>
  <si>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</si>
  <si>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</si>
  <si>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</si>
  <si>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</si>
  <si>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</si>
  <si>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</si>
  <si>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</si>
  <si>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</si>
  <si>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</si>
  <si>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</si>
  <si>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</si>
  <si>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</si>
  <si>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</si>
  <si>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</si>
  <si>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</si>
  <si>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</si>
  <si>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</si>
  <si>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</si>
  <si>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</si>
  <si>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</si>
  <si>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</si>
  <si>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</si>
  <si>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</si>
  <si>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</si>
  <si>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</si>
  <si>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</si>
  <si>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</si>
  <si>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</si>
  <si>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</si>
  <si>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</si>
  <si>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</si>
  <si>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</si>
  <si>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</si>
  <si>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</si>
  <si>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</si>
  <si>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</si>
  <si>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</si>
  <si>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</si>
  <si>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</si>
  <si>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</si>
  <si>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</si>
  <si>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</si>
  <si>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</si>
  <si>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</si>
  <si>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</si>
  <si>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</si>
  <si>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</si>
  <si>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</si>
  <si>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</si>
  <si>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</si>
  <si>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</si>
  <si>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</si>
  <si>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</si>
  <si>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</si>
  <si>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</si>
  <si>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</si>
  <si>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</si>
  <si>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</si>
  <si>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</si>
  <si>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</si>
  <si>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</si>
  <si>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</si>
  <si>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</si>
  <si>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</si>
  <si>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</si>
  <si>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</si>
  <si>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</si>
  <si>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</si>
  <si>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</si>
  <si>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</si>
  <si>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</si>
  <si>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</si>
  <si>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</si>
  <si>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</si>
  <si>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</si>
  <si>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</si>
  <si>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</si>
  <si>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</si>
  <si>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</si>
  <si>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</si>
  <si>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</si>
  <si>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</si>
  <si>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</si>
  <si>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</si>
  <si>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</si>
  <si>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</si>
  <si>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</si>
  <si>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</si>
  <si>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</si>
  <si>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</si>
  <si>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</si>
  <si>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</si>
  <si>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</si>
  <si>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</si>
  <si>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</si>
  <si>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</si>
  <si>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</si>
  <si>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</si>
  <si>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</si>
  <si>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</si>
  <si>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</si>
  <si>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</si>
  <si>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</si>
  <si>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</si>
  <si>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</si>
  <si>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</si>
  <si>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</si>
  <si>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</si>
  <si>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</si>
  <si>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</si>
  <si>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</si>
  <si>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</si>
  <si>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</si>
  <si>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</si>
  <si>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</si>
  <si>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</si>
  <si>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</si>
  <si>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</si>
  <si>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</si>
  <si>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</si>
  <si>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</si>
  <si>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</si>
  <si>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</si>
  <si>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</si>
  <si>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</si>
  <si>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</si>
  <si>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</si>
  <si>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</si>
  <si>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</si>
  <si>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</si>
  <si>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</si>
  <si>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</si>
  <si>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</si>
  <si>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</si>
  <si>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</si>
  <si>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</si>
  <si>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</si>
  <si>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</si>
  <si>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</si>
  <si>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</si>
  <si>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</si>
  <si>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</si>
  <si>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</si>
  <si>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</si>
  <si>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</si>
  <si>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</si>
  <si>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</si>
  <si>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</si>
  <si>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</si>
  <si>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</si>
  <si>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</si>
  <si>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</si>
  <si>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</si>
  <si>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</si>
  <si>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</si>
  <si>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</si>
  <si>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</si>
  <si>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</si>
  <si>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</si>
  <si>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</si>
  <si>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</si>
  <si>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</si>
  <si>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</si>
  <si>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</si>
  <si>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</si>
  <si>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</si>
  <si>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</si>
  <si>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</si>
  <si>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</si>
  <si>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</si>
  <si>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</si>
  <si>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</si>
  <si>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</si>
  <si>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</si>
  <si>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</si>
  <si>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</si>
  <si>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</si>
  <si>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</si>
  <si>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</si>
  <si>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</si>
  <si>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</si>
  <si>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</si>
  <si>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</si>
  <si>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</si>
  <si>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</si>
  <si>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</si>
  <si>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</si>
  <si>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</si>
  <si>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</si>
  <si>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</si>
  <si>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</si>
  <si>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</si>
  <si>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</si>
  <si>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</si>
  <si>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</si>
  <si>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</si>
  <si>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</si>
  <si>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</si>
  <si>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</si>
  <si>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</si>
  <si>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</si>
  <si>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</si>
  <si>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</si>
  <si>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</si>
  <si>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</si>
  <si>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</si>
  <si>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</si>
  <si>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</si>
  <si>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</si>
  <si>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</si>
  <si>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</si>
  <si>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</si>
  <si>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</si>
  <si>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</si>
  <si>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</si>
  <si>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</si>
  <si>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</si>
  <si>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</si>
  <si>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</si>
  <si>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</si>
  <si>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</si>
  <si>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</si>
  <si>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</si>
  <si>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</si>
  <si>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</si>
  <si>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</si>
  <si>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</si>
  <si>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</si>
  <si>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</si>
  <si>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</si>
  <si>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</si>
  <si>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</si>
  <si>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</si>
  <si>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</si>
  <si>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</si>
  <si>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</si>
  <si>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</si>
  <si>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</si>
  <si>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</si>
  <si>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</si>
  <si>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</si>
  <si>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</si>
  <si>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</si>
  <si>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</si>
  <si>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</si>
  <si>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</si>
  <si>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</si>
  <si>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</si>
  <si>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</si>
  <si>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</si>
  <si>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</si>
  <si>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</si>
  <si>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</si>
  <si>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</si>
  <si>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</si>
  <si>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</si>
  <si>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</si>
  <si>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</si>
  <si>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</si>
  <si>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</si>
  <si>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</si>
  <si>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</si>
  <si>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</si>
  <si>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</si>
  <si>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</si>
  <si>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</si>
  <si>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</si>
  <si>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</si>
  <si>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</si>
  <si>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</si>
  <si>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</si>
  <si>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</si>
  <si>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</si>
  <si>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</si>
  <si>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</si>
  <si>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</si>
  <si>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</si>
  <si>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</si>
  <si>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</si>
  <si>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</si>
  <si>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</si>
  <si>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</si>
  <si>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</si>
  <si>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</si>
  <si>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</si>
  <si>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</si>
  <si>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</si>
  <si>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</si>
  <si>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</si>
  <si>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</si>
  <si>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</si>
  <si>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</si>
  <si>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</si>
  <si>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</si>
  <si>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</si>
  <si>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</si>
  <si>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</si>
  <si>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</si>
  <si>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</si>
  <si>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</si>
  <si>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</si>
  <si>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</si>
  <si>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</si>
  <si>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</si>
  <si>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</si>
  <si>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</si>
  <si>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</si>
  <si>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</si>
  <si>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</si>
  <si>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</si>
  <si>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</si>
  <si>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</si>
  <si>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</si>
  <si>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</si>
  <si>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</si>
  <si>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</si>
  <si>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</si>
  <si>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</si>
  <si>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</si>
  <si>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</si>
  <si>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</si>
  <si>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</si>
  <si>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</si>
  <si>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</si>
  <si>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</si>
  <si>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</si>
  <si>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</si>
  <si>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</si>
  <si>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</si>
  <si>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</si>
  <si>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</si>
  <si>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</si>
  <si>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</si>
  <si>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</si>
  <si>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</si>
  <si>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</si>
  <si>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</si>
  <si>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</si>
  <si>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</si>
  <si>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</si>
  <si>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</si>
  <si>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</si>
  <si>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</si>
  <si>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</si>
  <si>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</si>
  <si>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</si>
  <si>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</si>
  <si>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</si>
  <si>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</si>
  <si>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</si>
  <si>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</si>
  <si>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</si>
  <si>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</si>
  <si>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</si>
  <si>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</si>
  <si>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</si>
  <si>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</si>
  <si>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</si>
  <si>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</si>
  <si>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</si>
  <si>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</si>
  <si>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</si>
  <si>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</si>
  <si>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</si>
  <si>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</si>
  <si>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</si>
  <si>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</si>
  <si>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</si>
  <si>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</si>
  <si>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</si>
  <si>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</si>
  <si>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</si>
  <si>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</si>
  <si>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</si>
  <si>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</si>
  <si>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</si>
  <si>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</si>
  <si>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</si>
  <si>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</si>
  <si>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</si>
  <si>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</si>
  <si>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</si>
  <si>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</si>
  <si>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</si>
  <si>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</si>
  <si>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</si>
  <si>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</si>
  <si>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</si>
  <si>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</si>
  <si>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</si>
  <si>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</si>
  <si>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</si>
  <si>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</si>
  <si>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</si>
  <si>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</si>
  <si>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</si>
  <si>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</si>
  <si>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</si>
  <si>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</si>
  <si>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</si>
  <si>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</si>
  <si>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</si>
  <si>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</si>
  <si>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</si>
  <si>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</si>
  <si>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</si>
  <si>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</si>
  <si>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</si>
  <si>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</si>
  <si>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</si>
  <si>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</si>
  <si>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</si>
  <si>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</si>
  <si>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</si>
  <si>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</si>
  <si>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</si>
  <si>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</si>
  <si>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</si>
  <si>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</si>
  <si>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</si>
  <si>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</si>
  <si>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</si>
  <si>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</si>
  <si>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</si>
  <si>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</si>
  <si>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</si>
  <si>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</si>
  <si>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</si>
  <si>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</si>
  <si>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</si>
  <si>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</si>
  <si>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</si>
  <si>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</si>
  <si>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</si>
  <si>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</si>
  <si>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</si>
  <si>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</si>
  <si>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</si>
  <si>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</si>
  <si>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</si>
  <si>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</si>
  <si>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</si>
  <si>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</si>
  <si>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</si>
  <si>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</si>
  <si>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</si>
  <si>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</si>
  <si>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</si>
  <si>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</si>
  <si>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</si>
  <si>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</si>
  <si>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</si>
  <si>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</si>
  <si>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</si>
  <si>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</si>
  <si>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</si>
  <si>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</si>
  <si>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</si>
  <si>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</si>
  <si>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</si>
  <si>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</si>
  <si>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</si>
  <si>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</si>
  <si>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</si>
  <si>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</si>
  <si>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</si>
  <si>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</si>
  <si>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</si>
  <si>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</si>
  <si>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</si>
  <si>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</si>
  <si>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</si>
  <si>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</si>
  <si>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</si>
  <si>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</si>
  <si>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</si>
  <si>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</si>
  <si>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</si>
  <si>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</si>
  <si>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</si>
  <si>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</si>
  <si>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</si>
  <si>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</si>
  <si>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</si>
  <si>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</si>
  <si>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</si>
  <si>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</si>
  <si>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</si>
  <si>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</si>
  <si>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</si>
  <si>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</si>
  <si>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</si>
  <si>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</si>
  <si>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</si>
  <si>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</si>
  <si>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</si>
  <si>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</si>
  <si>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</si>
  <si>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</si>
  <si>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</si>
  <si>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</si>
  <si>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</si>
  <si>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</si>
  <si>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</si>
  <si>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</si>
  <si>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</si>
  <si>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</si>
  <si>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</si>
  <si>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</si>
  <si>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</si>
  <si>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</si>
  <si>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</si>
  <si>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</si>
  <si>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</si>
  <si>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</si>
  <si>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</si>
  <si>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</si>
  <si>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</si>
  <si>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</si>
  <si>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</si>
  <si>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</si>
  <si>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</si>
  <si>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</si>
  <si>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</si>
  <si>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</si>
  <si>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</si>
  <si>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</si>
  <si>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</si>
  <si>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</si>
  <si>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</si>
  <si>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</si>
  <si>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</si>
  <si>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</si>
  <si>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</si>
  <si>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</si>
  <si>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</si>
  <si>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</si>
  <si>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</si>
  <si>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</si>
  <si>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</si>
  <si>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</si>
  <si>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</si>
  <si>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</si>
  <si>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</si>
  <si>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</si>
  <si>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</si>
  <si>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</si>
  <si>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</si>
  <si>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</si>
  <si>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</si>
  <si>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</si>
  <si>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</si>
  <si>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</si>
  <si>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</si>
  <si>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</si>
  <si>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</si>
  <si>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</si>
  <si>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</si>
  <si>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</si>
  <si>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</si>
  <si>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</si>
  <si>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</si>
  <si>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</si>
  <si>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</si>
  <si>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</si>
  <si>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</si>
  <si>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</si>
  <si>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</si>
  <si>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</si>
  <si>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</si>
  <si>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</si>
  <si>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</si>
  <si>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</si>
  <si>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</si>
  <si>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</si>
  <si>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</si>
  <si>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</si>
  <si>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</si>
  <si>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</si>
  <si>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</si>
  <si>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</si>
  <si>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</si>
  <si>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</si>
  <si>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</si>
  <si>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</si>
  <si>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</si>
  <si>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</si>
  <si>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</si>
  <si>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</si>
  <si>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</si>
  <si>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</si>
  <si>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</si>
  <si>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</si>
  <si>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</si>
  <si>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</si>
  <si>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</si>
  <si>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</si>
  <si>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</si>
  <si>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</si>
  <si>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</si>
  <si>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</si>
  <si>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</si>
  <si>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</si>
  <si>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</si>
  <si>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</si>
  <si>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</si>
  <si>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</si>
  <si>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</si>
  <si>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</si>
  <si>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</si>
  <si>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</si>
  <si>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</si>
  <si>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</si>
  <si>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</si>
  <si>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</si>
  <si>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</si>
  <si>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</si>
  <si>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</si>
  <si>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</si>
  <si>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</si>
  <si>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</si>
  <si>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</si>
  <si>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</si>
  <si>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</si>
  <si>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</si>
  <si>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</si>
  <si>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</si>
  <si>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</si>
  <si>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</si>
  <si>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</si>
  <si>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</si>
  <si>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</si>
  <si>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</si>
  <si>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</si>
  <si>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</si>
  <si>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</si>
  <si>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</si>
  <si>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</si>
  <si>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</si>
  <si>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</si>
  <si>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</si>
  <si>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</si>
  <si>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</si>
  <si>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</si>
  <si>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</si>
  <si>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</si>
  <si>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</si>
  <si>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</si>
  <si>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</si>
  <si>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</si>
  <si>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</si>
  <si>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</si>
  <si>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</si>
  <si>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</si>
  <si>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</si>
  <si>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</si>
  <si>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</si>
  <si>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</si>
  <si>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</si>
  <si>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</si>
  <si>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</si>
  <si>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</si>
  <si>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</si>
  <si>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</si>
  <si>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</si>
  <si>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</si>
  <si>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</si>
  <si>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</si>
  <si>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</si>
  <si>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</si>
  <si>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</si>
  <si>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</si>
  <si>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</si>
  <si>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</si>
  <si>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</si>
  <si>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</si>
  <si>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</si>
  <si>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</si>
  <si>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</si>
  <si>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</si>
  <si>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</si>
  <si>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</si>
  <si>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</si>
  <si>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</si>
  <si>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</si>
  <si>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</si>
  <si>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</si>
  <si>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</si>
  <si>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</si>
  <si>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</si>
  <si>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</si>
  <si>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</si>
  <si>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</si>
  <si>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</si>
  <si>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</si>
  <si>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</si>
  <si>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</si>
  <si>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</si>
  <si>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</si>
  <si>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</si>
  <si>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</si>
  <si>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</si>
  <si>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</si>
  <si>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</si>
  <si>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</si>
  <si>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</si>
  <si>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</si>
  <si>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</si>
  <si>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</si>
  <si>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</si>
  <si>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</si>
  <si>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</si>
  <si>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</si>
  <si>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</si>
  <si>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</si>
  <si>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</si>
  <si>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</si>
  <si>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</si>
  <si>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</si>
  <si>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</si>
  <si>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</si>
  <si>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</si>
  <si>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</si>
  <si>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</si>
  <si>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</si>
  <si>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</si>
  <si>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</si>
  <si>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</si>
  <si>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</si>
  <si>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</si>
  <si>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</si>
  <si>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</si>
  <si>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</si>
  <si>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</si>
  <si>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</si>
  <si>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</si>
  <si>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</si>
  <si>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</si>
  <si>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</si>
  <si>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</si>
  <si>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</si>
  <si>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</si>
  <si>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</si>
  <si>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</si>
  <si>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</si>
  <si>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</si>
  <si>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</si>
  <si>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</si>
  <si>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</si>
  <si>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</si>
  <si>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</si>
  <si>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</si>
  <si>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</si>
  <si>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</si>
  <si>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</si>
  <si>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</si>
  <si>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</si>
  <si>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</si>
  <si>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</si>
  <si>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</si>
  <si>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</si>
  <si>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</si>
  <si>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</si>
  <si>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</si>
  <si>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</si>
  <si>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</si>
  <si>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</si>
  <si>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</si>
  <si>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</si>
  <si>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</si>
  <si>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</si>
  <si>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</si>
  <si>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</si>
  <si>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</si>
  <si>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</si>
  <si>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</si>
  <si>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</si>
  <si>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</si>
  <si>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</si>
  <si>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</si>
  <si>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</si>
  <si>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</si>
  <si>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</si>
  <si>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</si>
  <si>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</si>
  <si>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</si>
  <si>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</si>
  <si>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</si>
  <si>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</si>
  <si>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</si>
  <si>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</si>
  <si>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</si>
  <si>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</si>
  <si>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</si>
  <si>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</si>
  <si>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</si>
  <si>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</si>
  <si>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</si>
  <si>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</si>
  <si>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</si>
  <si>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</si>
  <si>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</si>
  <si>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</si>
  <si>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</si>
  <si>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</si>
  <si>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</si>
  <si>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</si>
  <si>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</si>
  <si>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</si>
  <si>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</si>
  <si>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</si>
  <si>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</si>
  <si>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</si>
  <si>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</si>
  <si>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</si>
  <si>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</si>
  <si>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</si>
  <si>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</si>
  <si>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</si>
  <si>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</si>
  <si>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</si>
  <si>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</si>
  <si>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</si>
  <si>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</si>
  <si>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</si>
  <si>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</si>
  <si>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</si>
  <si>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</si>
  <si>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</si>
  <si>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</si>
  <si>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</si>
  <si>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</si>
  <si>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</si>
  <si>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</si>
  <si>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</si>
  <si>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</si>
  <si>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</si>
  <si>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</si>
  <si>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</si>
  <si>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</si>
  <si>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</si>
  <si>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</si>
  <si>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</si>
  <si>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</si>
  <si>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</si>
  <si>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</si>
  <si>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</si>
  <si>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</si>
  <si>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</si>
  <si>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</si>
  <si>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</si>
  <si>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</si>
  <si>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</si>
  <si>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</si>
  <si>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</si>
  <si>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</si>
  <si>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</si>
  <si>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</si>
  <si>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</si>
  <si>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</si>
  <si>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</si>
  <si>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</si>
  <si>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</si>
  <si>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</si>
  <si>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</si>
  <si>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</si>
  <si>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</si>
  <si>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</si>
  <si>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</si>
  <si>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</si>
  <si>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</si>
  <si>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</si>
  <si>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</si>
  <si>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</si>
  <si>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</si>
  <si>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</si>
  <si>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</si>
  <si>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</si>
  <si>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</si>
  <si>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</si>
  <si>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</si>
  <si>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</si>
  <si>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</si>
  <si>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</si>
  <si>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</si>
  <si>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</si>
  <si>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</si>
  <si>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</si>
  <si>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</si>
  <si>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</si>
  <si>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</si>
  <si>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</si>
  <si>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</si>
  <si>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</si>
  <si>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</si>
  <si>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</si>
  <si>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</si>
  <si>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</si>
  <si>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</si>
  <si>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</si>
  <si>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</si>
  <si>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</si>
  <si>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</si>
  <si>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</si>
  <si>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</si>
  <si>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</si>
  <si>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</si>
  <si>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</si>
  <si>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</si>
  <si>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</si>
  <si>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</si>
  <si>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</si>
  <si>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</si>
  <si>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</si>
  <si>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</si>
  <si>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</si>
  <si>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</si>
  <si>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</si>
  <si>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</si>
  <si>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</si>
  <si>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</si>
  <si>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</si>
  <si>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</si>
  <si>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</si>
  <si>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</si>
  <si>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</si>
  <si>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</si>
  <si>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</si>
  <si>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</si>
  <si>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</si>
  <si>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</si>
  <si>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</si>
  <si>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</si>
  <si>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</si>
  <si>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</si>
  <si>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</si>
  <si>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</si>
  <si>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</si>
  <si>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</si>
  <si>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</si>
  <si>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</si>
  <si>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</si>
  <si>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</si>
  <si>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</si>
  <si>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</si>
  <si>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</si>
  <si>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</si>
  <si>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</si>
  <si>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</si>
  <si>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</si>
  <si>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</si>
  <si>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</si>
  <si>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</si>
  <si>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</si>
  <si>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</si>
  <si>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</si>
  <si>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</si>
  <si>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</si>
  <si>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</si>
  <si>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</si>
  <si>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</si>
  <si>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</si>
  <si>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</si>
  <si>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</si>
  <si>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</si>
  <si>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</si>
  <si>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</si>
  <si>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</si>
  <si>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</si>
  <si>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</si>
  <si>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</si>
  <si>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</si>
  <si>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</si>
  <si>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</si>
  <si>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</si>
  <si>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</si>
  <si>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</si>
  <si>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</si>
  <si>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</si>
  <si>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</si>
  <si>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</si>
  <si>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</si>
  <si>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</si>
  <si>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</si>
  <si>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</si>
  <si>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</si>
  <si>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</si>
  <si>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</si>
  <si>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</si>
  <si>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</si>
  <si>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</si>
  <si>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</si>
  <si>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</si>
  <si>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</si>
  <si>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</si>
  <si>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</si>
  <si>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</si>
  <si>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</si>
  <si>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</si>
  <si>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</si>
  <si>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</si>
  <si>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</si>
  <si>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</si>
  <si>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</si>
  <si>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</si>
  <si>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</si>
  <si>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</si>
  <si>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</si>
  <si>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</si>
  <si>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</si>
  <si>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</si>
  <si>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</si>
  <si>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</si>
  <si>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</si>
  <si>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</si>
  <si>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</si>
  <si>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</si>
  <si>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</si>
  <si>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</si>
  <si>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</si>
  <si>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</si>
  <si>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</si>
  <si>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</si>
  <si>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</si>
  <si>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</si>
  <si>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</si>
  <si>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</si>
  <si>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</si>
  <si>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</si>
  <si>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</si>
  <si>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</si>
  <si>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</si>
  <si>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</si>
  <si>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</si>
  <si>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</si>
  <si>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</si>
  <si>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</si>
  <si>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</si>
  <si>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</si>
  <si>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</si>
  <si>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</si>
  <si>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</si>
  <si>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</si>
  <si>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</si>
  <si>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</si>
  <si>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</si>
  <si>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</si>
  <si>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</si>
  <si>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</si>
  <si>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</si>
  <si>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</si>
  <si>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</si>
  <si>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</si>
  <si>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</si>
  <si>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</si>
  <si>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</si>
  <si>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</si>
  <si>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</si>
  <si>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</si>
  <si>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</si>
  <si>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</si>
  <si>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</si>
  <si>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</si>
  <si>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</si>
  <si>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</si>
  <si>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</si>
  <si>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</si>
  <si>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</si>
  <si>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</si>
  <si>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</si>
  <si>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</si>
  <si>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</si>
  <si>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</si>
  <si>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</si>
  <si>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</si>
  <si>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</si>
  <si>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</si>
  <si>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</si>
  <si>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</si>
  <si>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</si>
  <si>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</si>
  <si>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</si>
  <si>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</si>
  <si>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</si>
  <si>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</si>
  <si>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</si>
  <si>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</si>
  <si>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</si>
  <si>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</si>
  <si>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</si>
  <si>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</si>
  <si>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</si>
  <si>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</si>
  <si>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</si>
  <si>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</si>
  <si>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</si>
  <si>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</si>
  <si>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</si>
  <si>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</si>
  <si>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</si>
  <si>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</si>
  <si>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</si>
  <si>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</si>
  <si>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</si>
  <si>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</si>
  <si>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</si>
  <si>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</si>
  <si>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</si>
  <si>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</si>
  <si>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</si>
  <si>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</si>
  <si>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</si>
  <si>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</si>
  <si>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</si>
  <si>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</si>
  <si>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</si>
  <si>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</si>
  <si>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</si>
  <si>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</si>
  <si>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</si>
  <si>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</si>
  <si>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</si>
  <si>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</si>
  <si>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</si>
  <si>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</si>
  <si>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</si>
  <si>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</si>
  <si>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</si>
  <si>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</si>
  <si>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</si>
  <si>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</si>
  <si>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</si>
  <si>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</si>
  <si>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</si>
  <si>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</si>
  <si>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</si>
  <si>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</si>
  <si>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</si>
  <si>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</si>
  <si>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</si>
  <si>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</si>
  <si>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</si>
  <si>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</si>
  <si>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</si>
  <si>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</si>
  <si>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</si>
  <si>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</si>
  <si>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</si>
  <si>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</si>
  <si>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</si>
  <si>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</si>
  <si>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</si>
  <si>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</si>
  <si>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</si>
  <si>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</si>
  <si>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</si>
  <si>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</si>
  <si>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</si>
  <si>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</si>
  <si>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</si>
  <si>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</si>
  <si>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</si>
  <si>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</si>
  <si>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</si>
  <si>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</si>
  <si>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</si>
  <si>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</si>
  <si>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</si>
  <si>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</si>
  <si>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</si>
  <si>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</si>
  <si>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</si>
  <si>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</si>
  <si>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</si>
  <si>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</si>
  <si>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</si>
  <si>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</si>
  <si>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</si>
  <si>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</si>
  <si>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</si>
  <si>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</si>
  <si>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</si>
  <si>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</si>
  <si>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</si>
  <si>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</si>
  <si>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</si>
  <si>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</si>
  <si>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</si>
  <si>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</si>
  <si>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</si>
  <si>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</si>
  <si>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</si>
  <si>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</si>
  <si>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</si>
  <si>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</si>
  <si>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</si>
  <si>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</si>
  <si>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</si>
  <si>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</si>
  <si>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</si>
  <si>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</si>
  <si>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</si>
  <si>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</si>
  <si>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</si>
  <si>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</si>
  <si>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</si>
  <si>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</si>
  <si>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</si>
  <si>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</si>
  <si>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</si>
  <si>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</si>
  <si>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</si>
  <si>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</si>
  <si>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</si>
  <si>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</si>
  <si>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</si>
  <si>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</si>
  <si>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</si>
  <si>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</si>
  <si>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</si>
  <si>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</si>
  <si>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</si>
  <si>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</si>
  <si>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</si>
  <si>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</si>
  <si>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</si>
  <si>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</si>
  <si>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</si>
  <si>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</si>
  <si>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</si>
  <si>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</si>
  <si>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</si>
  <si>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</si>
  <si>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</si>
  <si>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</si>
  <si>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</si>
  <si>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</si>
  <si>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</si>
  <si>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</si>
  <si>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</si>
  <si>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</si>
  <si>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</si>
  <si>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</si>
  <si>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</si>
  <si>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</si>
  <si>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</si>
  <si>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</si>
  <si>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</si>
  <si>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</si>
  <si>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</si>
  <si>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</si>
  <si>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</si>
  <si>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</si>
  <si>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</si>
  <si>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</si>
  <si>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</si>
  <si>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</si>
  <si>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</si>
  <si>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</si>
  <si>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</si>
  <si>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</si>
  <si>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</si>
  <si>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</si>
  <si>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</si>
  <si>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</si>
  <si>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</si>
  <si>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</si>
  <si>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</si>
  <si>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</si>
  <si>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</si>
  <si>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</si>
  <si>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</si>
  <si>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</si>
  <si>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</si>
  <si>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</si>
  <si>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</si>
  <si>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</si>
  <si>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</si>
  <si>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</si>
  <si>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</si>
  <si>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</si>
  <si>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</si>
  <si>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</si>
  <si>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</si>
  <si>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</si>
  <si>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</si>
  <si>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</si>
  <si>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</si>
  <si>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</si>
  <si>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</si>
  <si>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</si>
  <si>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</si>
  <si>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</si>
  <si>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</si>
  <si>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</si>
  <si>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</si>
  <si>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</si>
  <si>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</si>
  <si>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</si>
  <si>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</si>
  <si>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</si>
  <si>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</si>
  <si>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</si>
  <si>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</si>
  <si>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</si>
  <si>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</si>
  <si>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</si>
  <si>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</si>
  <si>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</si>
  <si>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</si>
  <si>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</si>
  <si>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</si>
  <si>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</si>
  <si>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</si>
  <si>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</si>
  <si>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</si>
  <si>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</si>
  <si>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</si>
  <si>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</si>
  <si>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</si>
  <si>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</si>
  <si>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</si>
  <si>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</si>
  <si>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</si>
  <si>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</si>
  <si>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</si>
  <si>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</si>
  <si>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</si>
  <si>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</si>
  <si>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</si>
  <si>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</si>
  <si>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</si>
  <si>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</si>
  <si>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</si>
  <si>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</si>
  <si>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</si>
  <si>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</si>
  <si>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</si>
  <si>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</si>
  <si>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</si>
  <si>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</si>
  <si>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</si>
  <si>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</si>
  <si>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</si>
  <si>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</si>
  <si>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</si>
  <si>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</si>
  <si>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</si>
  <si>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</si>
  <si>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</si>
  <si>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</si>
  <si>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</si>
  <si>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</si>
  <si>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</si>
  <si>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</si>
  <si>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</si>
  <si>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</si>
  <si>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</si>
  <si>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</si>
  <si>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</si>
  <si>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</si>
  <si>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</si>
  <si>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</si>
  <si>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</si>
  <si>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</si>
  <si>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</si>
  <si>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</si>
  <si>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</si>
  <si>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</si>
  <si>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</si>
  <si>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</si>
  <si>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</si>
  <si>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</si>
  <si>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</si>
  <si>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</si>
  <si>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</si>
  <si>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</si>
  <si>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</si>
  <si>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</si>
  <si>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</si>
  <si>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</si>
  <si>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</si>
  <si>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</si>
  <si>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</si>
  <si>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</si>
  <si>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</si>
  <si>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</si>
  <si>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</si>
  <si>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</si>
  <si>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</si>
  <si>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</si>
  <si>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</si>
  <si>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</si>
  <si>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</si>
  <si>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</si>
  <si>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</si>
  <si>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</si>
  <si>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</si>
  <si>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</si>
  <si>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</si>
  <si>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</si>
  <si>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</si>
  <si>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</si>
  <si>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</si>
  <si>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</si>
  <si>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</si>
  <si>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</si>
  <si>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</si>
  <si>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</si>
  <si>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</si>
  <si>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</si>
  <si>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</si>
  <si>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</si>
  <si>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</si>
  <si>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</si>
  <si>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</si>
  <si>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</si>
  <si>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</si>
  <si>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</si>
  <si>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</si>
  <si>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</si>
  <si>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</si>
  <si>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</si>
  <si>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</si>
  <si>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</si>
  <si>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</si>
  <si>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</si>
  <si>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</si>
  <si>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</si>
  <si>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</si>
  <si>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</si>
  <si>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</si>
  <si>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</si>
  <si>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</si>
  <si>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</si>
  <si>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</si>
  <si>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</si>
  <si>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</si>
  <si>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</si>
  <si>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</si>
  <si>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</si>
  <si>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</si>
  <si>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</si>
  <si>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</si>
  <si>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</si>
  <si>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</si>
  <si>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</si>
  <si>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</si>
  <si>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</si>
  <si>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</si>
  <si>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</si>
  <si>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</si>
  <si>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</si>
  <si>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</si>
  <si>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</si>
  <si>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</si>
  <si>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</si>
  <si>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</si>
  <si>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</si>
  <si>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</si>
  <si>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</si>
  <si>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</si>
  <si>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</si>
  <si>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</si>
  <si>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</si>
  <si>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</si>
  <si>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</si>
  <si>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</si>
  <si>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</si>
  <si>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</si>
  <si>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</si>
  <si>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</si>
  <si>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</si>
  <si>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</si>
  <si>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</si>
  <si>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</si>
  <si>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</si>
  <si>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</si>
  <si>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</si>
  <si>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</si>
  <si>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</si>
  <si>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</si>
  <si>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</si>
  <si>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</si>
  <si>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</si>
  <si>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</si>
  <si>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</si>
  <si>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</si>
  <si>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</si>
  <si>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</si>
  <si>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</si>
  <si>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</si>
  <si>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</si>
  <si>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</si>
  <si>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</si>
  <si>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</si>
  <si>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</si>
  <si>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</si>
  <si>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</si>
  <si>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</si>
  <si>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</si>
  <si>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</si>
  <si>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</si>
  <si>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</si>
  <si>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</si>
  <si>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</si>
  <si>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</si>
  <si>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</si>
  <si>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</si>
  <si>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</si>
  <si>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</si>
  <si>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</si>
  <si>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</si>
  <si>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</si>
  <si>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</si>
  <si>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</si>
  <si>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</si>
  <si>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</si>
  <si>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</si>
  <si>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</si>
  <si>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</si>
  <si>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</si>
  <si>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</si>
  <si>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</si>
  <si>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</si>
  <si>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</si>
  <si>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</si>
  <si>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</si>
  <si>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</si>
  <si>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</si>
  <si>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</si>
  <si>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</si>
  <si>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</si>
  <si>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</si>
  <si>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</si>
  <si>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</si>
  <si>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</si>
  <si>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</si>
  <si>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</si>
  <si>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</si>
  <si>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</si>
  <si>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</si>
  <si>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</si>
  <si>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</si>
  <si>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</si>
  <si>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</si>
  <si>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</si>
  <si>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</si>
  <si>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</si>
  <si>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</si>
  <si>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</si>
  <si>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</si>
  <si>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</si>
  <si>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</si>
  <si>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</si>
  <si>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</si>
  <si>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</si>
  <si>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</si>
  <si>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</si>
  <si>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</si>
  <si>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</si>
  <si>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</si>
  <si>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</si>
  <si>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</si>
  <si>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</si>
  <si>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</si>
  <si>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</si>
  <si>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</si>
  <si>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</si>
  <si>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</si>
  <si>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</si>
  <si>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</si>
  <si>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</si>
  <si>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</si>
  <si>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</si>
  <si>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</si>
  <si>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</si>
  <si>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</si>
  <si>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</si>
  <si>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</si>
  <si>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</si>
  <si>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</si>
  <si>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</si>
  <si>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</si>
  <si>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</si>
  <si>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</si>
  <si>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</si>
  <si>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</si>
  <si>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</si>
  <si>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</si>
  <si>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</si>
  <si>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</si>
  <si>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</si>
  <si>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</si>
  <si>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</si>
  <si>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</si>
  <si>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</si>
  <si>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</si>
  <si>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</si>
  <si>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</si>
  <si>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</si>
  <si>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</si>
  <si>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</si>
  <si>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</si>
  <si>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</si>
  <si>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</si>
  <si>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</si>
  <si>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</si>
  <si>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</si>
  <si>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</si>
  <si>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</si>
  <si>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</si>
  <si>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</si>
  <si>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</si>
  <si>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</si>
  <si>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</si>
  <si>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</si>
  <si>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</si>
  <si>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</si>
  <si>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</si>
  <si>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</si>
  <si>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</si>
  <si>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</si>
  <si>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</si>
  <si>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</si>
  <si>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</si>
  <si>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</si>
  <si>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</si>
  <si>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</si>
  <si>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</si>
  <si>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</si>
  <si>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</si>
  <si>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</si>
  <si>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</si>
  <si>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</si>
  <si>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</si>
  <si>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</si>
  <si>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</si>
  <si>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</si>
  <si>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</si>
  <si>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</si>
  <si>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</si>
  <si>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</si>
  <si>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</si>
  <si>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</si>
  <si>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</si>
  <si>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</si>
  <si>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</si>
  <si>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</si>
  <si>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</si>
  <si>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</si>
  <si>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</si>
  <si>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</si>
  <si>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</si>
  <si>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</si>
  <si>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</si>
  <si>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</si>
  <si>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</si>
  <si>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</si>
  <si>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</si>
  <si>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</si>
  <si>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</si>
  <si>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</si>
  <si>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</si>
  <si>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</si>
  <si>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</si>
  <si>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</si>
  <si>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</si>
  <si>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</si>
  <si>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</si>
  <si>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</si>
  <si>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</si>
  <si>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</si>
  <si>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</si>
  <si>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</si>
  <si>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</si>
  <si>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</si>
  <si>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</si>
  <si>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</si>
  <si>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</si>
  <si>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</si>
  <si>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</si>
  <si>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</si>
  <si>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</si>
  <si>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</si>
  <si>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</si>
  <si>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</si>
  <si>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</si>
  <si>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</si>
  <si>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</si>
  <si>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</si>
  <si>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</si>
  <si>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</si>
  <si>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</si>
  <si>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</si>
  <si>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</si>
  <si>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</si>
  <si>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</si>
  <si>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</si>
  <si>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</si>
  <si>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</si>
  <si>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</si>
  <si>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</si>
  <si>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</si>
  <si>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</si>
  <si>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</si>
  <si>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</si>
  <si>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</si>
  <si>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</si>
  <si>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</si>
  <si>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</si>
  <si>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</si>
  <si>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</si>
  <si>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</si>
  <si>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</si>
  <si>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</si>
  <si>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</si>
  <si>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</si>
  <si>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</si>
  <si>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</si>
  <si>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</si>
  <si>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</si>
  <si>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</si>
  <si>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</si>
  <si>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</si>
  <si>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</si>
  <si>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</si>
  <si>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</si>
  <si>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</si>
  <si>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</si>
  <si>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</si>
  <si>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</si>
  <si>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</si>
  <si>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</si>
  <si>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</si>
  <si>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</si>
  <si>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</si>
  <si>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</si>
  <si>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</si>
  <si>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</si>
  <si>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</si>
  <si>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</si>
  <si>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</si>
  <si>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</si>
  <si>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</si>
  <si>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</si>
  <si>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</si>
  <si>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</si>
  <si>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</si>
  <si>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</si>
  <si>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</si>
  <si>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</si>
  <si>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</si>
  <si>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</si>
  <si>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</si>
  <si>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</si>
  <si>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</si>
  <si>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</si>
  <si>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</si>
  <si>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</si>
  <si>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</si>
  <si>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</si>
  <si>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</si>
  <si>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</si>
  <si>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</si>
  <si>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</si>
  <si>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</si>
  <si>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</si>
  <si>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</si>
  <si>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</si>
  <si>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</si>
  <si>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</si>
  <si>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</si>
  <si>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</si>
  <si>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</si>
  <si>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</si>
  <si>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</si>
  <si>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</si>
  <si>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</si>
  <si>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</si>
  <si>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</si>
  <si>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</si>
  <si>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</si>
  <si>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</si>
  <si>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</si>
  <si>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</si>
  <si>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</si>
  <si>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</si>
  <si>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</si>
  <si>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</si>
  <si>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</si>
  <si>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</si>
  <si>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</si>
  <si>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</si>
  <si>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</si>
  <si>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</si>
  <si>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</si>
  <si>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</si>
  <si>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</si>
  <si>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</si>
  <si>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</si>
  <si>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</si>
  <si>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</si>
  <si>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</si>
  <si>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</si>
  <si>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</si>
  <si>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</si>
  <si>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</si>
  <si>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</si>
  <si>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</si>
  <si>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</si>
  <si>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</si>
  <si>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</si>
  <si>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</si>
  <si>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</si>
  <si>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</si>
  <si>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</si>
  <si>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</si>
  <si>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</si>
  <si>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</si>
  <si>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</si>
  <si>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</si>
  <si>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</si>
  <si>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</si>
  <si>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</si>
  <si>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</si>
  <si>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</si>
  <si>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</si>
  <si>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</si>
  <si>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</si>
  <si>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</si>
  <si>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</si>
  <si>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</si>
  <si>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</si>
  <si>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</si>
  <si>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</si>
  <si>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</si>
  <si>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</si>
  <si>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</si>
  <si>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</si>
  <si>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</si>
  <si>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</si>
  <si>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</si>
  <si>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</si>
  <si>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</si>
  <si>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</si>
  <si>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</si>
  <si>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</si>
  <si>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</si>
  <si>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</si>
  <si>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</si>
  <si>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</si>
  <si>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</si>
  <si>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</si>
  <si>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</si>
  <si>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</si>
  <si>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</si>
  <si>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</si>
  <si>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</si>
  <si>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</si>
  <si>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</si>
  <si>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</si>
  <si>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</si>
  <si>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</si>
  <si>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</si>
  <si>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</si>
  <si>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</si>
  <si>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</si>
  <si>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</si>
  <si>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</si>
  <si>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</si>
  <si>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</si>
  <si>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</si>
  <si>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</si>
  <si>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</si>
  <si>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</si>
  <si>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</si>
  <si>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</si>
  <si>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</si>
  <si>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</si>
  <si>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</si>
  <si>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</si>
  <si>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</si>
  <si>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</si>
  <si>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</si>
  <si>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</si>
  <si>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</si>
  <si>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</si>
  <si>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</si>
  <si>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</si>
  <si>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</si>
  <si>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</si>
  <si>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</si>
  <si>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</si>
  <si>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</si>
  <si>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</si>
  <si>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</si>
  <si>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</si>
  <si>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</si>
  <si>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</si>
  <si>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</si>
  <si>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</si>
  <si>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</si>
  <si>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</si>
  <si>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</si>
  <si>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</si>
  <si>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</si>
  <si>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</si>
  <si>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</si>
  <si>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</si>
  <si>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</si>
  <si>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</si>
  <si>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</si>
  <si>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</si>
  <si>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</si>
  <si>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</si>
  <si>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</si>
  <si>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</si>
  <si>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</si>
  <si>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</si>
  <si>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</si>
  <si>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</si>
  <si>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</si>
  <si>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</si>
  <si>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</si>
  <si>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</si>
  <si>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</si>
  <si>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</si>
  <si>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</si>
  <si>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</si>
  <si>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</si>
  <si>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</si>
  <si>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</si>
  <si>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</si>
  <si>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</si>
  <si>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</si>
  <si>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</si>
  <si>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</si>
  <si>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</si>
  <si>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</si>
  <si>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</si>
  <si>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</si>
  <si>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</si>
  <si>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</si>
  <si>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</si>
  <si>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</si>
  <si>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</si>
  <si>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</si>
  <si>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</si>
  <si>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</si>
  <si>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</si>
  <si>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</si>
  <si>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</si>
  <si>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</si>
  <si>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</si>
  <si>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</si>
  <si>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</si>
  <si>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</si>
  <si>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</si>
  <si>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</si>
  <si>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</si>
  <si>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</si>
  <si>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</si>
  <si>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</si>
  <si>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</si>
  <si>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</si>
  <si>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</si>
  <si>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</si>
  <si>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</si>
  <si>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</si>
  <si>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</si>
  <si>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</si>
  <si>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</si>
  <si>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</si>
  <si>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</si>
  <si>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</si>
  <si>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</si>
  <si>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</si>
  <si>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</si>
  <si>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</si>
  <si>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</si>
  <si>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</si>
  <si>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</si>
  <si>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</si>
  <si>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</si>
  <si>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</si>
  <si>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</si>
  <si>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</si>
  <si>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</si>
  <si>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</si>
  <si>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</si>
  <si>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</si>
  <si>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</si>
  <si>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</si>
  <si>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</si>
  <si>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</si>
  <si>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</si>
  <si>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</si>
  <si>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</si>
  <si>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</si>
  <si>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</si>
  <si>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</si>
  <si>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</si>
  <si>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</si>
  <si>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</si>
  <si>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</si>
  <si>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</si>
  <si>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</si>
  <si>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</si>
  <si>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</si>
  <si>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</si>
  <si>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</si>
  <si>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</si>
  <si>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</si>
  <si>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</si>
  <si>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</si>
  <si>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</si>
  <si>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</si>
  <si>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</si>
  <si>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</si>
  <si>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</si>
  <si>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</si>
  <si>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</si>
  <si>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</si>
  <si>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</si>
  <si>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</si>
  <si>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</si>
  <si>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</si>
  <si>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</si>
  <si>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</si>
  <si>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</si>
  <si>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</si>
  <si>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</si>
  <si>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</si>
  <si>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</si>
  <si>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</si>
  <si>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</si>
  <si>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</si>
  <si>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</si>
  <si>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</si>
  <si>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</si>
  <si>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</si>
  <si>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</si>
  <si>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</si>
  <si>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</si>
  <si>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</si>
  <si>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</si>
  <si>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</si>
  <si>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</si>
  <si>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</si>
  <si>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</si>
  <si>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</si>
  <si>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</si>
  <si>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</si>
  <si>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</si>
  <si>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</si>
  <si>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</si>
  <si>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</si>
  <si>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</si>
  <si>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</si>
  <si>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</si>
  <si>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</si>
  <si>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</si>
  <si>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</si>
  <si>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</si>
  <si>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</si>
  <si>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</si>
  <si>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</si>
  <si>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</si>
  <si>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</si>
  <si>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</si>
  <si>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</si>
  <si>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</si>
  <si>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</si>
  <si>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</si>
  <si>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</si>
  <si>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</si>
  <si>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</si>
  <si>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</si>
  <si>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</si>
  <si>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</si>
  <si>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</si>
  <si>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</si>
  <si>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</si>
  <si>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</si>
  <si>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</si>
  <si>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</si>
  <si>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</si>
  <si>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</si>
  <si>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</si>
  <si>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</si>
  <si>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</si>
  <si>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</si>
  <si>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</si>
  <si>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</si>
  <si>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</si>
  <si>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</si>
  <si>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</si>
  <si>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</si>
  <si>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</si>
  <si>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</si>
  <si>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</si>
  <si>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</si>
  <si>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</si>
  <si>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</si>
  <si>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</si>
  <si>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</si>
  <si>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</si>
  <si>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</si>
  <si>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</si>
  <si>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</si>
  <si>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</si>
  <si>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</si>
  <si>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</si>
  <si>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</si>
  <si>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</si>
  <si>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</si>
  <si>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</si>
  <si>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</si>
  <si>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</si>
  <si>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</si>
  <si>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</si>
  <si>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</si>
  <si>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</si>
  <si>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</si>
  <si>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</si>
  <si>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</si>
  <si>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</si>
  <si>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</si>
  <si>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</si>
  <si>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</si>
  <si>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</si>
  <si>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</si>
  <si>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</si>
  <si>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</si>
  <si>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</si>
  <si>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</si>
  <si>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</si>
  <si>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</si>
  <si>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</si>
  <si>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</si>
  <si>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</si>
  <si>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</si>
  <si>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</si>
  <si>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</si>
  <si>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</si>
  <si>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</si>
  <si>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</si>
  <si>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</si>
  <si>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</si>
  <si>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</si>
  <si>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</si>
  <si>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</si>
  <si>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</si>
  <si>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</si>
  <si>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</si>
  <si>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</si>
  <si>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</si>
  <si>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</si>
  <si>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</si>
  <si>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</si>
  <si>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</si>
  <si>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</si>
  <si>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</si>
  <si>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</si>
  <si>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</si>
  <si>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</si>
  <si>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</si>
  <si>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</si>
  <si>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</si>
  <si>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</si>
  <si>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</si>
  <si>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</si>
  <si>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</si>
  <si>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</si>
  <si>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</si>
  <si>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</si>
  <si>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</si>
  <si>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</si>
  <si>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</si>
  <si>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</si>
  <si>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</si>
  <si>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</si>
  <si>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</si>
  <si>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</si>
  <si>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</si>
  <si>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</si>
  <si>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</si>
  <si>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</si>
  <si>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</si>
  <si>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</si>
  <si>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</si>
  <si>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</si>
  <si>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</si>
  <si>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</si>
  <si>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</si>
  <si>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</si>
  <si>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</si>
  <si>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</si>
  <si>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</si>
  <si>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</si>
  <si>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</si>
  <si>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</si>
  <si>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</si>
  <si>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</si>
  <si>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</si>
  <si>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</si>
  <si>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</si>
  <si>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</si>
  <si>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</si>
  <si>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</si>
  <si>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</si>
  <si>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</si>
  <si>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</si>
  <si>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</si>
  <si>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</si>
  <si>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</si>
  <si>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</si>
  <si>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</si>
  <si>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</si>
  <si>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</si>
  <si>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</si>
  <si>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</si>
  <si>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</si>
  <si>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</si>
  <si>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</si>
  <si>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</si>
  <si>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</si>
  <si>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</si>
  <si>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</si>
  <si>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</si>
  <si>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</si>
  <si>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</si>
  <si>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</si>
  <si>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</si>
  <si>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</si>
  <si>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</si>
  <si>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</si>
  <si>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</si>
  <si>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</si>
  <si>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</si>
  <si>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</si>
  <si>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</si>
  <si>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</si>
  <si>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</si>
  <si>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</si>
  <si>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</si>
  <si>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</si>
  <si>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</si>
  <si>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</si>
  <si>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</si>
  <si>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</si>
  <si>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</si>
  <si>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</si>
  <si>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</si>
  <si>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</si>
  <si>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</si>
  <si>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</si>
  <si>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</si>
  <si>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</si>
  <si>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</si>
  <si>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</si>
  <si>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</si>
  <si>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</si>
  <si>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</si>
  <si>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</si>
  <si>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</si>
  <si>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</si>
  <si>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</si>
  <si>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</si>
  <si>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</si>
  <si>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</si>
  <si>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</si>
  <si>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</si>
  <si>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</si>
  <si>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</si>
  <si>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</si>
  <si>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</si>
  <si>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</si>
  <si>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</si>
  <si>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</si>
  <si>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</si>
  <si>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</si>
  <si>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</si>
  <si>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</si>
  <si>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</si>
  <si>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</si>
  <si>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</si>
  <si>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</si>
  <si>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</si>
  <si>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</si>
  <si>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</si>
  <si>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</si>
  <si>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</si>
  <si>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</si>
  <si>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</si>
  <si>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</si>
  <si>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</si>
  <si>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</si>
  <si>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</si>
  <si>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</si>
  <si>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</si>
  <si>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</si>
  <si>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</si>
  <si>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</si>
  <si>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</si>
  <si>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</si>
  <si>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</si>
  <si>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</si>
  <si>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</si>
  <si>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</si>
  <si>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</si>
  <si>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</si>
  <si>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</si>
  <si>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</si>
  <si>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</si>
  <si>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</si>
  <si>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</si>
  <si>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</si>
  <si>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</si>
  <si>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</si>
  <si>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</si>
  <si>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</si>
  <si>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</si>
  <si>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</si>
  <si>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</si>
  <si>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</si>
  <si>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</si>
  <si>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</si>
  <si>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</si>
  <si>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</si>
  <si>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</si>
  <si>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</si>
  <si>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</si>
  <si>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</si>
  <si>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</si>
  <si>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</si>
  <si>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</si>
  <si>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</si>
  <si>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</si>
  <si>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</si>
  <si>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</si>
  <si>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</si>
  <si>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</si>
  <si>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</si>
  <si>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</si>
  <si>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</si>
  <si>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</si>
  <si>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</si>
  <si>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</si>
  <si>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</si>
  <si>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</si>
  <si>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</si>
  <si>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</si>
  <si>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</si>
  <si>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</si>
  <si>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</si>
  <si>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</si>
  <si>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</si>
  <si>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</si>
  <si>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</si>
  <si>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</si>
  <si>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</si>
  <si>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</si>
  <si>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</si>
  <si>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</si>
  <si>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</si>
  <si>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</si>
  <si>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</si>
  <si>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</si>
  <si>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</si>
  <si>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</si>
  <si>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</si>
  <si>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</si>
  <si>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</si>
  <si>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</si>
  <si>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</si>
  <si>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</si>
  <si>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</si>
  <si>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</si>
  <si>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</si>
  <si>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</si>
  <si>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</si>
  <si>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</si>
  <si>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</si>
  <si>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</si>
  <si>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</si>
  <si>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</si>
  <si>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</si>
  <si>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</si>
  <si>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</si>
  <si>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</si>
  <si>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</si>
  <si>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</si>
  <si>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</si>
  <si>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</si>
  <si>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</si>
  <si>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</si>
  <si>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</si>
  <si>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</si>
  <si>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</si>
  <si>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</si>
  <si>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</si>
  <si>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</si>
  <si>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</si>
  <si>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</si>
  <si>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</si>
  <si>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</si>
  <si>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</si>
  <si>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</si>
  <si>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</si>
  <si>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</si>
  <si>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</si>
  <si>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</si>
  <si>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</si>
  <si>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</si>
  <si>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</si>
  <si>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</si>
  <si>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</si>
  <si>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</si>
  <si>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</si>
  <si>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</si>
  <si>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</si>
  <si>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</si>
  <si>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</si>
  <si>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</si>
  <si>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</si>
  <si>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</si>
  <si>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</si>
  <si>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</si>
  <si>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</si>
  <si>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</si>
  <si>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</si>
  <si>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</si>
  <si>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</si>
  <si>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</si>
  <si>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</si>
  <si>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</si>
  <si>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</si>
  <si>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</si>
  <si>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</si>
  <si>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</si>
  <si>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</si>
  <si>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</si>
  <si>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</si>
  <si>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</si>
  <si>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</si>
  <si>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</si>
  <si>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</si>
  <si>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</si>
  <si>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</si>
  <si>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</si>
  <si>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</si>
  <si>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</si>
  <si>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</si>
  <si>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</si>
  <si>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</si>
  <si>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</si>
  <si>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</si>
  <si>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</si>
  <si>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</si>
  <si>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</si>
  <si>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</si>
  <si>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</si>
  <si>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</si>
  <si>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</si>
  <si>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</si>
  <si>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</si>
  <si>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</si>
  <si>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</si>
  <si>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</si>
  <si>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</si>
  <si>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</si>
  <si>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</si>
  <si>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</si>
  <si>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</si>
  <si>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</si>
  <si>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</si>
  <si>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</si>
  <si>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</si>
  <si>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</si>
  <si>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</si>
  <si>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</si>
  <si>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</si>
  <si>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</si>
  <si>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</si>
  <si>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</si>
  <si>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</si>
  <si>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</si>
  <si>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</si>
  <si>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</si>
  <si>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</si>
  <si>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</si>
  <si>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</si>
  <si>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</si>
  <si>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</si>
  <si>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</si>
  <si>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</si>
  <si>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</si>
  <si>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</si>
  <si>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</si>
  <si>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</si>
  <si>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</si>
  <si>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</si>
  <si>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</si>
  <si>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</si>
  <si>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</si>
  <si>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</si>
  <si>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</si>
  <si>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</si>
  <si>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</si>
  <si>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</si>
  <si>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</si>
  <si>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</si>
  <si>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</si>
  <si>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</si>
  <si>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</si>
  <si>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</si>
  <si>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</si>
  <si>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</si>
  <si>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</si>
  <si>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</si>
  <si>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</si>
  <si>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</si>
  <si>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</si>
  <si>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</si>
  <si>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</si>
  <si>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</si>
  <si>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</si>
  <si>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</si>
  <si>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</si>
  <si>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</si>
  <si>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</si>
  <si>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</si>
  <si>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</si>
  <si>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</si>
  <si>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</si>
  <si>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</si>
  <si>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</si>
  <si>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</si>
  <si>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</si>
  <si>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</si>
  <si>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</si>
  <si>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</si>
  <si>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</si>
  <si>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</si>
  <si>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</si>
  <si>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</si>
  <si>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</si>
  <si>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</si>
  <si>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</si>
  <si>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</si>
  <si>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</si>
  <si>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</si>
  <si>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</si>
  <si>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</si>
  <si>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</si>
  <si>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</si>
  <si>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</si>
  <si>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</si>
  <si>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</si>
  <si>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</si>
  <si>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</si>
  <si>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</si>
  <si>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</si>
  <si>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</si>
  <si>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</si>
  <si>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</si>
  <si>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</si>
  <si>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</si>
  <si>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</si>
  <si>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</si>
  <si>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</si>
  <si>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</si>
  <si>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</si>
  <si>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</si>
  <si>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</si>
  <si>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</si>
  <si>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</si>
  <si>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</si>
  <si>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</si>
  <si>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</si>
  <si>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</si>
  <si>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</si>
  <si>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</si>
  <si>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</si>
  <si>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</si>
  <si>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</si>
  <si>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</si>
  <si>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</si>
  <si>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</si>
  <si>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</si>
  <si>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</si>
  <si>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</si>
  <si>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</si>
  <si>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</si>
  <si>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</si>
  <si>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</si>
  <si>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</si>
  <si>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</si>
  <si>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</si>
  <si>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</si>
  <si>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</si>
  <si>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</si>
  <si>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</si>
  <si>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</si>
  <si>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</si>
  <si>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</si>
  <si>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</si>
  <si>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</si>
  <si>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</si>
  <si>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</si>
  <si>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</si>
  <si>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</si>
  <si>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</si>
  <si>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</si>
  <si>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</si>
  <si>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</si>
  <si>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</si>
  <si>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</si>
  <si>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</si>
  <si>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</si>
  <si>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</si>
  <si>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</si>
  <si>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</si>
  <si>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</si>
  <si>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</si>
  <si>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</si>
  <si>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</si>
  <si>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</si>
  <si>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</si>
  <si>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</si>
  <si>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</si>
  <si>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</si>
  <si>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</si>
  <si>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</si>
  <si>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</si>
  <si>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</si>
  <si>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</si>
  <si>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</si>
  <si>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</si>
  <si>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</si>
  <si>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</si>
  <si>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</si>
  <si>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</si>
  <si>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</si>
  <si>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</si>
  <si>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</si>
  <si>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</si>
  <si>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</si>
  <si>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</si>
  <si>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</si>
  <si>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</si>
  <si>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</si>
  <si>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</si>
  <si>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</si>
  <si>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</si>
  <si>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</si>
  <si>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</si>
  <si>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</si>
  <si>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</si>
  <si>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</si>
  <si>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</si>
  <si>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</si>
  <si>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</si>
  <si>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</si>
  <si>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</si>
  <si>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</si>
  <si>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</si>
  <si>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</si>
  <si>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</si>
  <si>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</si>
  <si>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</si>
  <si>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</si>
  <si>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</si>
  <si>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</si>
  <si>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</si>
  <si>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</si>
  <si>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</si>
  <si>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</si>
  <si>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</si>
  <si>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</si>
  <si>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</si>
  <si>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</si>
  <si>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</si>
  <si>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</si>
  <si>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</si>
  <si>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</si>
  <si>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</si>
  <si>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</si>
  <si>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</si>
  <si>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</si>
  <si>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</si>
  <si>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</si>
  <si>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</si>
  <si>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</si>
  <si>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</si>
  <si>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</si>
  <si>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</si>
  <si>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</si>
  <si>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</si>
  <si>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</si>
  <si>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</si>
  <si>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</si>
  <si>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</si>
  <si>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</si>
  <si>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</si>
  <si>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</si>
  <si>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</si>
  <si>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</si>
  <si>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</si>
  <si>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</si>
  <si>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</si>
  <si>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</si>
  <si>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</si>
  <si>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</si>
  <si>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</si>
  <si>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</si>
  <si>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</si>
  <si>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</si>
  <si>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</si>
  <si>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</si>
  <si>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</si>
  <si>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</si>
  <si>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</si>
  <si>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</si>
  <si>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</si>
  <si>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</si>
  <si>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</si>
  <si>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</si>
  <si>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</si>
  <si>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</si>
  <si>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</si>
  <si>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</si>
  <si>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</si>
  <si>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</si>
  <si>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</si>
  <si>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</si>
  <si>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</si>
  <si>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</si>
  <si>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</si>
  <si>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</si>
  <si>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</si>
  <si>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</si>
  <si>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</si>
  <si>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</si>
  <si>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</si>
  <si>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</si>
  <si>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</si>
  <si>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</si>
  <si>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</si>
  <si>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</si>
  <si>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</si>
  <si>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</si>
  <si>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</si>
  <si>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</si>
  <si>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</si>
  <si>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</si>
  <si>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</si>
  <si>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</si>
  <si>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</si>
  <si>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</si>
  <si>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</si>
  <si>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</si>
  <si>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</si>
  <si>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</si>
  <si>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</si>
  <si>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</si>
  <si>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</si>
  <si>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</si>
  <si>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</si>
  <si>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</si>
  <si>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</si>
  <si>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</si>
  <si>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</si>
  <si>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</si>
  <si>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</si>
  <si>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</si>
  <si>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</si>
  <si>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</si>
  <si>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</si>
  <si>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</si>
  <si>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</si>
  <si>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</si>
  <si>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</si>
  <si>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</si>
  <si>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</si>
  <si>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</si>
  <si>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</si>
  <si>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</si>
  <si>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</si>
  <si>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</si>
  <si>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</si>
  <si>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</si>
  <si>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</si>
  <si>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</si>
  <si>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</si>
  <si>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</si>
  <si>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</si>
  <si>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</si>
  <si>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</si>
  <si>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</si>
  <si>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</si>
  <si>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</si>
  <si>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</si>
  <si>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</si>
  <si>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</si>
  <si>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</si>
  <si>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</si>
  <si>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</si>
  <si>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</si>
  <si>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</si>
  <si>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</si>
  <si>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</si>
  <si>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</si>
  <si>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</si>
  <si>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</si>
  <si>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</si>
  <si>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</si>
  <si>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</si>
  <si>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</si>
  <si>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</si>
  <si>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</si>
  <si>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</si>
  <si>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</si>
  <si>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</si>
  <si>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</si>
  <si>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</si>
  <si>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</si>
  <si>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</si>
  <si>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</si>
  <si>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</si>
  <si>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</si>
  <si>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</si>
  <si>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</si>
  <si>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</si>
  <si>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</si>
  <si>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</si>
  <si>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</si>
  <si>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</si>
  <si>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</si>
  <si>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</si>
  <si>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</si>
  <si>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</si>
  <si>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</si>
  <si>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</si>
  <si>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</si>
  <si>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</si>
  <si>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</si>
  <si>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</si>
  <si>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</si>
  <si>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</si>
  <si>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</si>
  <si>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</si>
  <si>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</si>
  <si>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</si>
  <si>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</si>
  <si>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</si>
  <si>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</si>
  <si>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</si>
  <si>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</si>
  <si>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</si>
  <si>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</si>
  <si>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</si>
  <si>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</si>
  <si>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</si>
  <si>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</si>
  <si>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</si>
  <si>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</si>
  <si>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</si>
  <si>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</si>
  <si>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</si>
  <si>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</si>
  <si>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</si>
  <si>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</si>
  <si>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</si>
  <si>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</si>
  <si>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</si>
  <si>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</si>
  <si>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</si>
  <si>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</si>
  <si>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</si>
  <si>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</si>
  <si>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</si>
  <si>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</si>
  <si>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</si>
  <si>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</si>
  <si>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</si>
  <si>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</si>
  <si>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</si>
  <si>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</si>
  <si>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</si>
  <si>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</si>
  <si>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</si>
  <si>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</si>
  <si>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</si>
  <si>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</si>
  <si>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</si>
  <si>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</si>
  <si>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</si>
  <si>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</si>
  <si>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</si>
  <si>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</si>
  <si>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</si>
  <si>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</si>
  <si>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</si>
  <si>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</si>
  <si>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</si>
  <si>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</si>
  <si>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</si>
  <si>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</si>
  <si>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</si>
  <si>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</si>
  <si>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</si>
  <si>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</si>
  <si>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</si>
  <si>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</si>
  <si>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</si>
  <si>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</si>
  <si>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</si>
  <si>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</si>
  <si>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</si>
  <si>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</si>
  <si>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</si>
  <si>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</si>
  <si>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</si>
  <si>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</si>
  <si>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</si>
  <si>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</si>
  <si>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</si>
  <si>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</si>
  <si>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</si>
  <si>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</si>
  <si>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</si>
  <si>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</si>
  <si>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</si>
  <si>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</si>
  <si>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</si>
  <si>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</si>
  <si>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</si>
  <si>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</si>
  <si>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</si>
  <si>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</si>
  <si>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</si>
  <si>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</si>
  <si>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</si>
  <si>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</si>
  <si>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</si>
  <si>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</si>
  <si>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</si>
  <si>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</si>
  <si>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</si>
  <si>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</si>
  <si>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</si>
  <si>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</si>
  <si>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</si>
  <si>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</si>
  <si>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</si>
  <si>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</si>
  <si>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</si>
  <si>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</si>
  <si>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</si>
  <si>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</si>
  <si>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</si>
  <si>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</si>
  <si>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</si>
  <si>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</si>
  <si>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</si>
  <si>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</si>
  <si>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</si>
  <si>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</si>
  <si>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</si>
  <si>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</si>
  <si>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</si>
  <si>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</si>
  <si>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</si>
  <si>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</si>
  <si>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</si>
  <si>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</si>
  <si>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</si>
  <si>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</si>
  <si>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</si>
  <si>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</si>
  <si>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</si>
  <si>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</si>
  <si>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</si>
  <si>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</si>
  <si>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</si>
  <si>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</si>
  <si>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</si>
  <si>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</si>
  <si>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</si>
  <si>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</si>
  <si>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</si>
  <si>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</si>
  <si>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</si>
  <si>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</si>
  <si>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</si>
  <si>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</si>
  <si>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</si>
  <si>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</si>
  <si>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</si>
  <si>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</si>
  <si>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</si>
  <si>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</si>
  <si>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</si>
  <si>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</si>
  <si>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</si>
  <si>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</si>
  <si>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</si>
  <si>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</si>
  <si>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</si>
  <si>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</si>
  <si>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</si>
  <si>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</si>
  <si>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</si>
  <si>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</si>
  <si>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</si>
  <si>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</si>
  <si>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</si>
  <si>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</si>
  <si>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</si>
  <si>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</si>
  <si>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</si>
  <si>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</si>
  <si>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</si>
  <si>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</si>
  <si>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</si>
  <si>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</si>
  <si>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</si>
  <si>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</si>
  <si>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</si>
  <si>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</si>
  <si>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</si>
  <si>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</si>
  <si>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</si>
  <si>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</si>
  <si>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</si>
  <si>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</si>
  <si>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</si>
  <si>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</si>
  <si>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</si>
  <si>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</si>
  <si>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</si>
  <si>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</si>
  <si>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</si>
  <si>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</si>
  <si>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</si>
  <si>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</si>
  <si>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</si>
  <si>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</si>
  <si>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</si>
  <si>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</si>
  <si>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</si>
  <si>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</si>
  <si>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</si>
  <si>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</si>
  <si>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</si>
  <si>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</si>
  <si>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</si>
  <si>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</si>
  <si>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</si>
  <si>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</si>
  <si>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</si>
  <si>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</si>
  <si>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</si>
  <si>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</si>
  <si>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</si>
  <si>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</si>
  <si>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</si>
  <si>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</si>
  <si>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</si>
  <si>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</si>
  <si>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</si>
  <si>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</si>
  <si>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</si>
  <si>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</si>
  <si>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</si>
  <si>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</si>
  <si>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</si>
  <si>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</si>
  <si>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</si>
  <si>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</si>
  <si>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</si>
  <si>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</si>
  <si>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</si>
  <si>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</si>
  <si>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</si>
  <si>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</si>
  <si>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</si>
  <si>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</si>
  <si>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</si>
  <si>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</si>
  <si>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</si>
  <si>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</si>
  <si>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</si>
  <si>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</si>
  <si>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</si>
  <si>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</si>
  <si>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</si>
  <si>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</si>
  <si>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</si>
  <si>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</si>
  <si>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</si>
  <si>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</si>
  <si>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</si>
  <si>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</si>
  <si>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</si>
  <si>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</si>
  <si>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</si>
  <si>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</si>
  <si>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</si>
  <si>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</si>
  <si>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</si>
  <si>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</si>
  <si>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</si>
  <si>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</si>
  <si>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</si>
  <si>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</si>
  <si>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</si>
  <si>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</si>
  <si>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</si>
  <si>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</si>
  <si>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</si>
  <si>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</si>
  <si>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</si>
  <si>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</si>
  <si>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</si>
  <si>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</si>
  <si>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</si>
  <si>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</si>
  <si>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</si>
  <si>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</si>
  <si>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</si>
  <si>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</si>
  <si>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</si>
  <si>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</si>
  <si>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</si>
  <si>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</si>
  <si>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</si>
  <si>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</si>
  <si>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</si>
  <si>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</si>
  <si>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</si>
  <si>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</si>
  <si>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</si>
  <si>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</si>
  <si>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</si>
  <si>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</si>
  <si>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</si>
  <si>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</si>
  <si>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</si>
  <si>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</si>
  <si>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</si>
  <si>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</si>
  <si>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</si>
  <si>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</si>
  <si>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</si>
  <si>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</si>
  <si>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</si>
  <si>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</si>
  <si>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</si>
  <si>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</si>
  <si>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</si>
  <si>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</si>
  <si>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</si>
  <si>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</si>
  <si>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</si>
  <si>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</si>
  <si>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</si>
  <si>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</si>
  <si>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</si>
  <si>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</si>
  <si>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</si>
  <si>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</si>
  <si>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</si>
  <si>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</si>
  <si>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</si>
  <si>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</si>
  <si>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</si>
  <si>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</si>
  <si>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</si>
  <si>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</si>
  <si>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</si>
  <si>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</si>
  <si>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</si>
  <si>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</si>
  <si>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</si>
  <si>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</si>
  <si>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</si>
  <si>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</si>
  <si>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</si>
  <si>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</si>
  <si>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</si>
  <si>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</si>
  <si>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</si>
  <si>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</si>
  <si>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</si>
  <si>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</si>
  <si>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</si>
  <si>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</si>
  <si>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</si>
  <si>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</si>
  <si>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</si>
  <si>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</si>
  <si>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</si>
  <si>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</si>
  <si>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</si>
  <si>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</si>
  <si>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</si>
  <si>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</si>
  <si>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</si>
  <si>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</si>
  <si>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</si>
  <si>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</si>
  <si>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</si>
  <si>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</si>
  <si>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</si>
  <si>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</si>
  <si>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</si>
  <si>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</si>
  <si>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</si>
  <si>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</si>
  <si>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</si>
  <si>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</si>
  <si>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</si>
  <si>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</si>
  <si>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</si>
  <si>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</si>
  <si>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</si>
  <si>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</si>
  <si>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</si>
  <si>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</si>
  <si>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</si>
  <si>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</si>
  <si>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</si>
  <si>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</si>
  <si>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</si>
  <si>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</si>
  <si>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</si>
  <si>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</si>
  <si>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</si>
  <si>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</si>
  <si>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</si>
  <si>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</si>
  <si>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</si>
  <si>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</si>
  <si>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</si>
  <si>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</si>
  <si>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</si>
  <si>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</si>
  <si>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</si>
  <si>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</si>
  <si>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</si>
  <si>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</si>
  <si>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</si>
  <si>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</si>
  <si>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</si>
  <si>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</si>
  <si>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</si>
  <si>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</si>
  <si>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</si>
  <si>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</si>
  <si>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</si>
  <si>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</si>
  <si>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</si>
  <si>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</si>
  <si>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</si>
  <si>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</si>
  <si>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</si>
  <si>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</si>
  <si>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</si>
  <si>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</si>
  <si>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</si>
  <si>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</si>
  <si>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</si>
  <si>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</si>
  <si>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</si>
  <si>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</si>
  <si>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</si>
  <si>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</si>
  <si>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</si>
  <si>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</si>
  <si>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</si>
  <si>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</si>
  <si>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</si>
  <si>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</si>
  <si>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</si>
  <si>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</si>
  <si>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</si>
  <si>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</si>
  <si>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</si>
  <si>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</si>
  <si>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</si>
  <si>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</si>
  <si>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</si>
  <si>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</si>
  <si>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</si>
  <si>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</si>
  <si>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</si>
  <si>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</si>
  <si>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</si>
  <si>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</si>
  <si>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</si>
  <si>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</si>
  <si>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</si>
  <si>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</si>
  <si>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</si>
  <si>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</si>
  <si>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</si>
  <si>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</si>
  <si>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</si>
  <si>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</si>
  <si>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</si>
  <si>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</si>
  <si>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</si>
  <si>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</si>
  <si>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</si>
  <si>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</si>
  <si>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</si>
  <si>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</si>
  <si>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</si>
  <si>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</si>
  <si>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</si>
  <si>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</si>
  <si>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</si>
  <si>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</si>
  <si>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</si>
  <si>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</si>
  <si>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</si>
  <si>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</si>
  <si>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</si>
  <si>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</si>
  <si>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</si>
  <si>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</si>
  <si>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</si>
  <si>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</si>
  <si>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</si>
  <si>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</si>
  <si>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</si>
  <si>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</si>
  <si>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</si>
  <si>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</si>
  <si>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</si>
  <si>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</si>
  <si>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</si>
  <si>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</si>
  <si>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</si>
  <si>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</si>
  <si>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</si>
  <si>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</si>
  <si>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</si>
  <si>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</si>
  <si>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</si>
  <si>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</si>
  <si>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</si>
  <si>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</si>
  <si>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</si>
  <si>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</si>
  <si>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</si>
  <si>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</si>
  <si>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</si>
  <si>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</si>
  <si>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</si>
  <si>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</si>
  <si>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</si>
  <si>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</si>
  <si>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</si>
  <si>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</si>
  <si>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</si>
  <si>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</si>
  <si>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</si>
  <si>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</si>
  <si>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</si>
  <si>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</si>
  <si>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</si>
  <si>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</si>
  <si>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</si>
  <si>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</si>
  <si>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</si>
  <si>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</si>
  <si>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</si>
  <si>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</si>
  <si>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</si>
  <si>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</si>
  <si>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</si>
  <si>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</si>
  <si>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</si>
  <si>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</si>
  <si>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</si>
  <si>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</si>
  <si>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</si>
  <si>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</si>
  <si>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</si>
  <si>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</si>
  <si>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</si>
  <si>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</si>
  <si>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</si>
  <si>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</si>
  <si>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</si>
  <si>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</si>
  <si>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</si>
  <si>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</si>
  <si>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</si>
  <si>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</si>
  <si>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</si>
  <si>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</si>
  <si>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</si>
  <si>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</si>
  <si>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</si>
  <si>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</si>
  <si>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</si>
  <si>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</si>
  <si>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</si>
  <si>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</si>
  <si>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</si>
  <si>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</si>
  <si>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</si>
  <si>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</si>
  <si>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</si>
  <si>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</si>
  <si>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</si>
  <si>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</si>
  <si>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</si>
  <si>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</si>
  <si>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</si>
  <si>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</si>
  <si>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</si>
  <si>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</si>
  <si>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</si>
  <si>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</si>
  <si>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</si>
  <si>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</si>
  <si>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</si>
  <si>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</si>
  <si>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</si>
  <si>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</si>
  <si>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</si>
  <si>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</si>
  <si>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</si>
  <si>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</si>
  <si>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</si>
  <si>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</si>
  <si>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</si>
  <si>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</si>
  <si>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</si>
  <si>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</si>
  <si>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</si>
  <si>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</si>
  <si>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</si>
  <si>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</si>
  <si>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</si>
  <si>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</si>
  <si>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</si>
  <si>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</si>
  <si>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</si>
  <si>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</si>
  <si>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</si>
  <si>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</si>
  <si>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</si>
  <si>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</si>
  <si>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</si>
  <si>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</si>
  <si>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</si>
  <si>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</si>
  <si>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</si>
  <si>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</si>
  <si>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</si>
  <si>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</si>
  <si>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</si>
  <si>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</si>
  <si>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</si>
  <si>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</si>
  <si>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</si>
  <si>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</si>
  <si>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</si>
  <si>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</si>
  <si>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</si>
  <si>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</si>
  <si>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</si>
  <si>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</si>
  <si>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</si>
  <si>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</si>
  <si>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</si>
  <si>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</si>
  <si>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</si>
  <si>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</si>
  <si>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</si>
  <si>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</si>
  <si>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</si>
  <si>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</si>
  <si>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</si>
  <si>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</si>
  <si>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</si>
  <si>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</si>
  <si>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</si>
  <si>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</si>
  <si>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</si>
  <si>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</si>
  <si>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</si>
  <si>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</si>
  <si>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</si>
  <si>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</si>
  <si>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</si>
  <si>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</si>
  <si>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</si>
  <si>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</si>
  <si>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</si>
  <si>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</si>
  <si>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</si>
  <si>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</si>
  <si>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</si>
  <si>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</si>
  <si>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</si>
  <si>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</si>
  <si>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</si>
  <si>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</si>
  <si>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</si>
  <si>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</si>
  <si>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</si>
  <si>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</si>
  <si>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</si>
  <si>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</si>
  <si>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</si>
  <si>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</si>
  <si>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</si>
  <si>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</si>
  <si>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</si>
  <si>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</si>
  <si>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</si>
  <si>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</si>
  <si>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</si>
  <si>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</si>
  <si>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</si>
  <si>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</si>
  <si>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</si>
  <si>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</si>
  <si>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</si>
  <si>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</si>
  <si>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</si>
  <si>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</si>
  <si>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</si>
  <si>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</si>
  <si>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</si>
  <si>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</si>
  <si>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</si>
  <si>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</si>
  <si>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</si>
  <si>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</si>
  <si>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</si>
  <si>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</si>
  <si>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</si>
  <si>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</si>
  <si>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</si>
  <si>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</si>
  <si>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</si>
  <si>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</si>
  <si>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</si>
  <si>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</si>
  <si>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</si>
  <si>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</si>
  <si>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</si>
  <si>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</si>
  <si>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</si>
  <si>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</si>
  <si>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</si>
  <si>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</si>
  <si>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</si>
  <si>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</si>
  <si>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</si>
  <si>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</si>
  <si>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</si>
  <si>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</si>
  <si>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</si>
  <si>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</si>
  <si>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</si>
  <si>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</si>
  <si>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</si>
  <si>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</si>
  <si>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</si>
  <si>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</si>
  <si>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</si>
  <si>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</si>
  <si>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</si>
  <si>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</si>
  <si>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</si>
  <si>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</si>
  <si>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</si>
  <si>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</si>
  <si>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</si>
  <si>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</si>
  <si>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</si>
  <si>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</si>
  <si>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</si>
  <si>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</si>
  <si>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</si>
  <si>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</si>
  <si>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</si>
  <si>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</si>
  <si>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</si>
  <si>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</si>
  <si>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</si>
  <si>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</si>
  <si>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</si>
  <si>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</si>
  <si>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</si>
  <si>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</si>
  <si>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</si>
  <si>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</si>
  <si>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</si>
  <si>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</si>
  <si>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</si>
  <si>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</si>
  <si>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</si>
  <si>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</si>
  <si>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</si>
  <si>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</si>
  <si>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</si>
  <si>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</si>
  <si>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</si>
  <si>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</si>
  <si>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</si>
  <si>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</si>
  <si>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</si>
  <si>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</si>
  <si>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</si>
  <si>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</si>
  <si>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</si>
  <si>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</si>
  <si>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</si>
  <si>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</si>
  <si>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</si>
  <si>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</si>
  <si>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</si>
  <si>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</si>
  <si>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</si>
  <si>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</si>
  <si>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</si>
  <si>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</si>
  <si>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</si>
  <si>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</si>
  <si>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</si>
  <si>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</si>
  <si>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</si>
  <si>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</si>
  <si>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</si>
  <si>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</si>
  <si>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</si>
  <si>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</si>
  <si>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</si>
  <si>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</si>
  <si>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</si>
  <si>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</si>
  <si>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</si>
  <si>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</si>
  <si>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</si>
  <si>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</si>
  <si>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</si>
  <si>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</si>
  <si>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</si>
  <si>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</si>
  <si>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</si>
  <si>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</si>
  <si>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</si>
  <si>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</si>
  <si>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</si>
  <si>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</si>
  <si>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</si>
  <si>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</si>
  <si>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</si>
  <si>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</si>
  <si>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</si>
  <si>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</si>
  <si>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</si>
  <si>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</si>
  <si>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</si>
  <si>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</si>
  <si>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</si>
  <si>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</si>
  <si>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</si>
  <si>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</si>
  <si>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</si>
  <si>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</si>
  <si>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</si>
  <si>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</si>
  <si>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</si>
  <si>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</si>
  <si>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</si>
  <si>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</si>
  <si>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</si>
  <si>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</si>
  <si>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</si>
  <si>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</si>
  <si>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</si>
  <si>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</si>
  <si>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</si>
  <si>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</si>
  <si>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</si>
  <si>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</si>
  <si>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</si>
  <si>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</si>
  <si>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</si>
  <si>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</si>
  <si>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</si>
  <si>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</si>
  <si>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</si>
  <si>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</si>
  <si>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</si>
  <si>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</si>
  <si>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</si>
  <si>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</si>
  <si>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</si>
  <si>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</si>
  <si>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</si>
  <si>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</si>
  <si>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</si>
  <si>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</si>
  <si>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</si>
  <si>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</si>
  <si>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</si>
  <si>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</si>
  <si>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</si>
  <si>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</si>
  <si>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</si>
  <si>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</si>
  <si>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</si>
  <si>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</si>
  <si>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</si>
  <si>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</si>
  <si>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</si>
  <si>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</si>
  <si>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</si>
  <si>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</si>
  <si>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</si>
  <si>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</si>
  <si>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</si>
  <si>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</si>
  <si>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</si>
  <si>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</si>
  <si>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</si>
  <si>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</si>
  <si>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</si>
  <si>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</si>
  <si>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</si>
  <si>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</si>
  <si>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</si>
  <si>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</si>
  <si>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</si>
  <si>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</si>
  <si>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</si>
  <si>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</si>
  <si>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</si>
  <si>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</si>
  <si>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</si>
  <si>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</si>
  <si>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</si>
  <si>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</si>
  <si>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</si>
  <si>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</si>
  <si>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</si>
  <si>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</si>
  <si>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</si>
  <si>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</si>
  <si>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</si>
  <si>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</si>
  <si>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</si>
  <si>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</si>
  <si>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</si>
  <si>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</si>
  <si>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</si>
  <si>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</si>
  <si>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</si>
  <si>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</si>
  <si>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</si>
  <si>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</si>
  <si>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</si>
  <si>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</si>
  <si>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</si>
  <si>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</si>
  <si>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</si>
  <si>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</si>
  <si>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</si>
  <si>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</si>
  <si>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</si>
  <si>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</si>
  <si>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</si>
  <si>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</si>
  <si>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</si>
  <si>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</si>
  <si>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</si>
  <si>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</si>
  <si>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</si>
  <si>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</si>
  <si>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</si>
  <si>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</si>
  <si>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</si>
  <si>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</si>
  <si>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</si>
  <si>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</si>
  <si>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</si>
  <si>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</si>
  <si>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</si>
  <si>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</si>
  <si>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</si>
  <si>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</si>
  <si>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</si>
  <si>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</si>
  <si>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</si>
  <si>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</si>
  <si>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</si>
  <si>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</si>
  <si>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</si>
  <si>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</si>
  <si>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</si>
  <si>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</si>
  <si>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</si>
  <si>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</si>
  <si>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</si>
  <si>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</si>
  <si>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</si>
  <si>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</si>
  <si>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</si>
  <si>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</si>
  <si>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</si>
  <si>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</si>
  <si>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</si>
  <si>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</si>
  <si>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</si>
  <si>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</si>
  <si>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</si>
  <si>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</si>
  <si>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</si>
  <si>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</si>
  <si>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</si>
  <si>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</si>
  <si>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</si>
  <si>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</si>
  <si>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</si>
  <si>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</si>
  <si>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</si>
  <si>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</si>
  <si>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</si>
  <si>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</si>
  <si>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</si>
  <si>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</si>
  <si>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</si>
  <si>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</si>
  <si>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</si>
  <si>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</si>
  <si>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</si>
  <si>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</si>
  <si>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</si>
  <si>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</si>
  <si>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</si>
  <si>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</si>
  <si>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</si>
  <si>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</si>
  <si>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</si>
  <si>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</si>
  <si>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</si>
  <si>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</si>
  <si>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</si>
  <si>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</si>
  <si>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</si>
  <si>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</si>
  <si>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</si>
  <si>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</si>
  <si>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</si>
  <si>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</si>
  <si>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</si>
  <si>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</si>
  <si>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</si>
  <si>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</si>
  <si>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</si>
  <si>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</si>
  <si>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</si>
  <si>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</si>
  <si>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</si>
  <si>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</si>
  <si>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</si>
  <si>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</si>
  <si>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</si>
  <si>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</si>
  <si>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</si>
  <si>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</si>
  <si>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</si>
  <si>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</si>
  <si>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</si>
  <si>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</si>
  <si>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</si>
  <si>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</si>
  <si>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</si>
  <si>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</si>
  <si>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</si>
  <si>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</si>
  <si>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</si>
  <si>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</si>
  <si>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</si>
  <si>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</si>
  <si>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</si>
  <si>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</si>
  <si>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</si>
  <si>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</si>
  <si>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</si>
  <si>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</si>
  <si>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</si>
  <si>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</si>
  <si>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</si>
  <si>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</si>
  <si>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</si>
  <si>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</si>
  <si>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</si>
  <si>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</si>
  <si>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</si>
  <si>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</si>
  <si>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</si>
  <si>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</si>
  <si>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</si>
  <si>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</si>
  <si>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</si>
  <si>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</si>
  <si>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</si>
  <si>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</si>
  <si>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</si>
  <si>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</si>
  <si>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</si>
  <si>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</si>
  <si>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</si>
  <si>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</si>
  <si>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</si>
  <si>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</si>
  <si>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</si>
  <si>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</si>
  <si>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</si>
  <si>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</si>
  <si>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</si>
  <si>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</si>
  <si>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</si>
  <si>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</si>
  <si>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</si>
  <si>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</si>
  <si>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</si>
  <si>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</si>
  <si>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</si>
  <si>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</si>
  <si>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</si>
  <si>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</si>
  <si>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</si>
  <si>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</si>
  <si>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</si>
  <si>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</si>
  <si>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</si>
  <si>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</si>
  <si>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</si>
  <si>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</si>
  <si>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</si>
  <si>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</si>
  <si>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</si>
  <si>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</si>
  <si>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</si>
  <si>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</si>
  <si>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</si>
  <si>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</si>
  <si>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</si>
  <si>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</si>
  <si>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</si>
  <si>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</si>
  <si>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</si>
  <si>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</si>
  <si>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</si>
  <si>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</si>
  <si>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</si>
  <si>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</si>
  <si>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</si>
  <si>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</si>
  <si>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</si>
  <si>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</si>
  <si>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</si>
  <si>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</si>
  <si>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</si>
  <si>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</si>
  <si>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</si>
  <si>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</si>
  <si>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</si>
  <si>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</si>
  <si>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</si>
  <si>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</si>
  <si>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</si>
  <si>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</si>
  <si>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</si>
  <si>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</si>
  <si>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</si>
  <si>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</si>
  <si>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</si>
  <si>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</si>
  <si>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</si>
  <si>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</si>
  <si>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</si>
  <si>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</si>
  <si>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</si>
  <si>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</si>
  <si>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</si>
  <si>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</si>
  <si>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</si>
  <si>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</si>
  <si>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</si>
  <si>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</si>
  <si>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</si>
  <si>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</si>
  <si>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</si>
  <si>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</si>
  <si>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</si>
  <si>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</si>
  <si>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</si>
  <si>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</si>
  <si>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</si>
  <si>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</si>
  <si>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</si>
  <si>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</si>
  <si>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</si>
  <si>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</si>
  <si>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</si>
  <si>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</si>
  <si>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</si>
  <si>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</si>
  <si>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</si>
  <si>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</si>
  <si>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</si>
  <si>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</si>
  <si>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</si>
  <si>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</si>
  <si>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</si>
  <si>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</si>
  <si>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</si>
  <si>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</si>
  <si>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</si>
  <si>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</si>
  <si>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</si>
  <si>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</si>
  <si>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</si>
  <si>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</si>
  <si>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</si>
  <si>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</si>
  <si>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</si>
  <si>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</si>
  <si>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</si>
  <si>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</si>
  <si>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</si>
  <si>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</si>
  <si>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</si>
  <si>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</si>
  <si>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</si>
  <si>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</si>
  <si>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</si>
  <si>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</si>
  <si>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</si>
  <si>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</si>
  <si>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</si>
  <si>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</si>
  <si>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</si>
  <si>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</si>
  <si>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</si>
  <si>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</si>
  <si>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</si>
  <si>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</si>
  <si>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</si>
  <si>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</si>
  <si>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</si>
  <si>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</si>
  <si>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</si>
  <si>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</si>
  <si>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</si>
  <si>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</si>
  <si>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</si>
  <si>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</si>
  <si>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</si>
  <si>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</si>
  <si>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</si>
  <si>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</si>
  <si>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</si>
  <si>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</si>
  <si>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</si>
  <si>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</si>
  <si>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</si>
  <si>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</si>
  <si>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</si>
  <si>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</si>
  <si>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</si>
  <si>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</si>
  <si>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</si>
  <si>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</si>
  <si>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</si>
  <si>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</si>
  <si>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</si>
  <si>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</si>
  <si>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</si>
  <si>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</si>
  <si>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</si>
  <si>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</si>
  <si>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</si>
  <si>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</si>
  <si>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</si>
  <si>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</si>
  <si>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</si>
  <si>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</si>
  <si>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</si>
  <si>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</si>
  <si>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</si>
  <si>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</si>
  <si>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</si>
  <si>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</si>
  <si>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</si>
  <si>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</si>
  <si>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</si>
  <si>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</si>
  <si>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</si>
  <si>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</si>
  <si>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</si>
  <si>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</si>
  <si>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</si>
  <si>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</si>
  <si>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</si>
  <si>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</si>
  <si>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</si>
  <si>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</si>
  <si>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</si>
  <si>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</si>
  <si>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</si>
  <si>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</si>
  <si>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</si>
  <si>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</si>
  <si>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</si>
  <si>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</si>
  <si>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</si>
  <si>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</si>
  <si>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</si>
  <si>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</si>
  <si>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</si>
  <si>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</si>
  <si>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</si>
  <si>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</si>
  <si>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</si>
  <si>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</si>
  <si>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</si>
  <si>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</si>
  <si>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</si>
  <si>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</si>
  <si>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</si>
  <si>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</si>
  <si>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</si>
  <si>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</si>
  <si>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</si>
  <si>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</si>
  <si>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</si>
  <si>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</si>
  <si>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</si>
  <si>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</si>
  <si>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</si>
  <si>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</si>
  <si>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</si>
  <si>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</si>
  <si>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</si>
  <si>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</si>
  <si>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</si>
  <si>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</si>
  <si>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</si>
  <si>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</si>
  <si>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</si>
  <si>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</si>
  <si>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</si>
  <si>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</si>
  <si>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</si>
  <si>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</si>
  <si>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</si>
  <si>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</si>
  <si>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</si>
  <si>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</si>
  <si>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</si>
  <si>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</si>
  <si>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</si>
  <si>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</si>
  <si>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</si>
  <si>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</si>
  <si>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</si>
  <si>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</si>
  <si>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</si>
  <si>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</si>
  <si>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</si>
  <si>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</si>
  <si>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</si>
  <si>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</si>
  <si>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</si>
  <si>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</si>
  <si>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</si>
  <si>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</si>
  <si>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</si>
  <si>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</si>
  <si>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</si>
  <si>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</si>
  <si>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</si>
  <si>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</si>
  <si>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</si>
  <si>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</si>
  <si>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</si>
  <si>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</si>
  <si>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</si>
  <si>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</si>
  <si>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</si>
  <si>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</si>
  <si>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</si>
  <si>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</si>
  <si>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</si>
  <si>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</si>
  <si>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</si>
  <si>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</si>
  <si>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</si>
  <si>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</si>
  <si>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</si>
  <si>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</si>
  <si>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</si>
  <si>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</si>
  <si>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</si>
  <si>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</si>
  <si>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</si>
  <si>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</si>
  <si>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</si>
  <si>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</si>
  <si>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</si>
  <si>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</si>
  <si>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</si>
  <si>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</si>
  <si>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</si>
  <si>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</si>
  <si>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</si>
  <si>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</si>
  <si>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</si>
  <si>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</si>
  <si>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</si>
  <si>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</si>
  <si>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</si>
  <si>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</si>
  <si>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</si>
  <si>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</si>
  <si>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</si>
  <si>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</si>
  <si>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</si>
  <si>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</si>
  <si>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</si>
  <si>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</si>
  <si>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</si>
  <si>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</si>
  <si>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</si>
  <si>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</si>
  <si>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</si>
  <si>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</si>
  <si>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</si>
  <si>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</si>
  <si>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</si>
  <si>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</si>
  <si>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</si>
  <si>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</si>
  <si>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</si>
  <si>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</si>
  <si>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</si>
  <si>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</si>
  <si>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</si>
  <si>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</si>
  <si>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</si>
  <si>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</si>
  <si>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</si>
  <si>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</si>
  <si>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</si>
  <si>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</si>
  <si>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</si>
  <si>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</si>
  <si>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</si>
  <si>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</si>
  <si>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</si>
  <si>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</si>
  <si>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</si>
  <si>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</si>
  <si>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</si>
  <si>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</si>
  <si>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</si>
  <si>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</si>
  <si>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</si>
  <si>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</si>
  <si>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</si>
  <si>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</si>
  <si>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</si>
  <si>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</si>
  <si>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</si>
  <si>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</si>
  <si>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</si>
  <si>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</si>
  <si>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</si>
  <si>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</si>
  <si>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</si>
  <si>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</si>
  <si>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</si>
  <si>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</si>
  <si>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</si>
  <si>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</si>
  <si>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</si>
  <si>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</si>
  <si>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</si>
  <si>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</si>
  <si>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</si>
  <si>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</si>
  <si>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</si>
  <si>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</si>
  <si>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</si>
  <si>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</si>
  <si>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</si>
  <si>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</si>
  <si>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</si>
  <si>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</si>
  <si>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</si>
  <si>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</si>
  <si>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</si>
  <si>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</si>
  <si>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</si>
  <si>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</si>
  <si>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</si>
  <si>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</si>
  <si>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</si>
  <si>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</si>
  <si>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</si>
  <si>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</si>
  <si>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</si>
  <si>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</si>
  <si>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</si>
  <si>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</si>
  <si>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</si>
  <si>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</si>
  <si>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</si>
  <si>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</si>
  <si>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</si>
  <si>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</si>
  <si>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</si>
  <si>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</si>
  <si>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</si>
  <si>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</si>
  <si>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</si>
  <si>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</si>
  <si>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</si>
  <si>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</si>
  <si>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</si>
  <si>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</si>
  <si>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</si>
  <si>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</si>
  <si>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</si>
  <si>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</si>
  <si>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</si>
  <si>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</si>
  <si>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</si>
  <si>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</si>
  <si>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</si>
  <si>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</si>
  <si>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</si>
  <si>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</si>
  <si>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</si>
  <si>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</si>
  <si>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</si>
  <si>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</si>
  <si>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</si>
  <si>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</si>
  <si>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</si>
  <si>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</si>
  <si>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</si>
  <si>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</si>
  <si>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</si>
  <si>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</si>
  <si>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</si>
  <si>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</si>
  <si>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</si>
  <si>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</si>
  <si>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</si>
  <si>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</si>
  <si>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</si>
  <si>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</si>
  <si>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</si>
  <si>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</si>
  <si>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</si>
  <si>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</si>
  <si>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</si>
  <si>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</si>
  <si>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</si>
  <si>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</si>
  <si>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</si>
  <si>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</si>
  <si>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</si>
  <si>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</si>
  <si>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</si>
  <si>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</si>
  <si>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</si>
  <si>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</si>
  <si>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</si>
  <si>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</si>
  <si>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</si>
  <si>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</si>
  <si>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</si>
  <si>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</si>
  <si>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</si>
  <si>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</si>
  <si>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</si>
  <si>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</si>
  <si>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</si>
  <si>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</si>
  <si>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</si>
  <si>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</si>
  <si>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</si>
  <si>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</si>
  <si>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</si>
  <si>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</si>
  <si>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</si>
  <si>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</si>
  <si>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</si>
  <si>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</si>
  <si>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</si>
  <si>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</si>
  <si>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</si>
  <si>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</si>
  <si>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</si>
  <si>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</si>
  <si>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</si>
  <si>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</si>
  <si>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</si>
  <si>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</si>
  <si>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</si>
  <si>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</si>
  <si>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</si>
  <si>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</si>
  <si>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</si>
  <si>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</si>
  <si>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</si>
  <si>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</si>
  <si>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</si>
  <si>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</si>
  <si>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</si>
  <si>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</si>
  <si>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</si>
  <si>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</si>
  <si>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</si>
  <si>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</si>
  <si>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</si>
  <si>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</si>
  <si>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</si>
  <si>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</si>
  <si>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</si>
  <si>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</si>
  <si>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</si>
  <si>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</si>
  <si>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</si>
  <si>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</si>
  <si>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</si>
  <si>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</si>
  <si>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</si>
  <si>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</si>
  <si>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</si>
  <si>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</si>
  <si>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</si>
  <si>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</si>
  <si>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</si>
  <si>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</si>
  <si>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</si>
  <si>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</si>
  <si>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</si>
  <si>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</si>
  <si>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</si>
  <si>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</si>
  <si>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</si>
  <si>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</si>
  <si>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</si>
  <si>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</si>
  <si>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</si>
  <si>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</si>
  <si>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</si>
  <si>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</si>
  <si>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</si>
  <si>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</si>
  <si>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</si>
  <si>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</si>
  <si>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</si>
  <si>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</si>
  <si>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</si>
  <si>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</si>
  <si>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</si>
  <si>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</si>
  <si>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</si>
  <si>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</si>
  <si>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</si>
  <si>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</si>
  <si>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</si>
  <si>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</si>
  <si>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</si>
  <si>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</si>
  <si>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</si>
  <si>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</si>
  <si>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</si>
  <si>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</si>
  <si>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</si>
  <si>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</si>
  <si>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</si>
  <si>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</si>
  <si>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</si>
  <si>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</si>
  <si>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</si>
  <si>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</si>
  <si>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</si>
  <si>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</si>
  <si>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</si>
  <si>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</si>
  <si>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</si>
  <si>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</si>
  <si>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</si>
  <si>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</si>
  <si>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</si>
  <si>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</si>
  <si>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</si>
  <si>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</si>
  <si>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</si>
  <si>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</si>
  <si>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</si>
  <si>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</si>
  <si>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</si>
  <si>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</si>
  <si>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</si>
  <si>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</si>
  <si>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</si>
  <si>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</si>
  <si>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</si>
  <si>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</si>
  <si>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</si>
  <si>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</si>
  <si>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</si>
  <si>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</si>
  <si>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</si>
  <si>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</si>
  <si>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</si>
  <si>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</si>
  <si>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</si>
  <si>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</si>
  <si>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</si>
  <si>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</si>
  <si>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</si>
  <si>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</si>
  <si>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</si>
  <si>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</si>
  <si>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</si>
  <si>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</si>
  <si>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</si>
  <si>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</si>
  <si>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</si>
  <si>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</si>
  <si>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</si>
  <si>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</si>
  <si>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</si>
  <si>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</si>
  <si>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</si>
  <si>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</si>
  <si>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</si>
  <si>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</si>
  <si>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</si>
  <si>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</si>
  <si>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</si>
  <si>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</si>
  <si>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</si>
  <si>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</si>
  <si>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</si>
  <si>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</si>
  <si>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</si>
  <si>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</si>
  <si>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</si>
  <si>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</si>
  <si>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</si>
  <si>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</si>
  <si>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</si>
  <si>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</si>
  <si>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</si>
  <si>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</si>
  <si>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</si>
  <si>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</si>
  <si>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</si>
  <si>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</si>
  <si>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</si>
  <si>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</si>
  <si>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</si>
  <si>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</si>
  <si>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</si>
  <si>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</si>
  <si>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</si>
  <si>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</si>
  <si>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</si>
  <si>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</si>
  <si>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</si>
  <si>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</si>
  <si>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</si>
  <si>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</si>
  <si>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</si>
  <si>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</si>
  <si>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</si>
  <si>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</si>
  <si>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</si>
  <si>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</si>
  <si>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</si>
  <si>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</si>
  <si>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</si>
  <si>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</si>
  <si>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</si>
  <si>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</si>
  <si>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</si>
  <si>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</si>
  <si>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</si>
  <si>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</si>
  <si>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</si>
  <si>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</si>
  <si>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</si>
  <si>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</si>
  <si>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</si>
  <si>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</si>
  <si>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</si>
  <si>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</si>
  <si>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</si>
  <si>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</si>
  <si>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</si>
  <si>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</si>
  <si>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</si>
  <si>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</si>
  <si>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</si>
  <si>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</si>
  <si>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</si>
  <si>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</si>
  <si>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</si>
  <si>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</si>
  <si>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</si>
  <si>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</si>
  <si>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</si>
  <si>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</si>
  <si>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</si>
  <si>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</si>
  <si>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</si>
  <si>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</si>
  <si>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</si>
  <si>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</si>
  <si>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</si>
  <si>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</si>
  <si>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</si>
  <si>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</si>
  <si>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</si>
  <si>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</si>
  <si>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</si>
  <si>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</si>
  <si>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</si>
  <si>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</si>
  <si>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</si>
  <si>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</si>
  <si>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</si>
  <si>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</si>
  <si>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</si>
  <si>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</si>
  <si>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</si>
  <si>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</si>
  <si>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</si>
  <si>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</si>
  <si>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</si>
  <si>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</si>
  <si>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</si>
  <si>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</si>
  <si>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</si>
  <si>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</si>
  <si>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</si>
  <si>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</si>
  <si>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</si>
  <si>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</si>
  <si>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</si>
  <si>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</si>
  <si>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</si>
  <si>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</si>
  <si>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</si>
  <si>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</si>
  <si>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</si>
  <si>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</si>
  <si>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</si>
  <si>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</si>
  <si>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</si>
  <si>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</si>
  <si>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</si>
  <si>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</si>
  <si>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</si>
  <si>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</si>
  <si>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</si>
  <si>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</si>
  <si>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</si>
  <si>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</si>
  <si>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</si>
  <si>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</si>
  <si>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</si>
  <si>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</si>
  <si>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</si>
  <si>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</si>
  <si>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</si>
  <si>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</si>
  <si>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</si>
  <si>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</si>
  <si>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</si>
  <si>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</si>
  <si>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</si>
  <si>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</si>
  <si>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</si>
  <si>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</si>
  <si>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</si>
  <si>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</si>
  <si>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</si>
  <si>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</si>
  <si>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</si>
  <si>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</si>
  <si>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</si>
  <si>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</si>
  <si>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</si>
  <si>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</si>
  <si>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</si>
  <si>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</si>
  <si>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</si>
  <si>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</si>
  <si>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</si>
  <si>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</si>
  <si>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</si>
  <si>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</si>
  <si>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</si>
  <si>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</si>
  <si>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</si>
  <si>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</si>
  <si>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</si>
  <si>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</si>
  <si>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</si>
  <si>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</si>
  <si>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</si>
  <si>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</si>
  <si>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</si>
  <si>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</si>
  <si>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</si>
  <si>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</si>
  <si>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</si>
  <si>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</si>
  <si>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</si>
  <si>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</si>
  <si>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</si>
  <si>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</si>
  <si>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</si>
  <si>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</si>
  <si>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</si>
  <si>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</si>
  <si>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</si>
  <si>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</si>
  <si>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</si>
  <si>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</si>
  <si>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</si>
  <si>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</si>
  <si>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</si>
  <si>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</si>
  <si>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</si>
  <si>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</si>
  <si>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</si>
  <si>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</si>
  <si>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</si>
  <si>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</si>
  <si>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</si>
  <si>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</si>
  <si>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</si>
  <si>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</si>
  <si>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</si>
  <si>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</si>
  <si>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</si>
  <si>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</si>
  <si>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</si>
  <si>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</si>
  <si>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</si>
  <si>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</si>
  <si>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</si>
  <si>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</si>
  <si>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</si>
  <si>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</si>
  <si>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</si>
  <si>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</si>
  <si>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</si>
  <si>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</si>
  <si>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</si>
  <si>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</si>
  <si>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</si>
  <si>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</si>
  <si>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</si>
  <si>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</si>
  <si>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</si>
  <si>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</si>
  <si>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</si>
  <si>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</si>
  <si>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</si>
  <si>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</si>
  <si>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</si>
  <si>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</si>
  <si>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</si>
  <si>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</si>
  <si>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</si>
  <si>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</si>
  <si>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</si>
  <si>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</si>
  <si>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</si>
  <si>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</si>
  <si>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</si>
  <si>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</si>
  <si>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</si>
  <si>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</si>
  <si>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</si>
  <si>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</si>
  <si>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</si>
  <si>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</si>
  <si>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</si>
  <si>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</si>
  <si>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</si>
  <si>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</si>
  <si>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</si>
  <si>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</si>
  <si>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</si>
  <si>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</si>
  <si>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</si>
  <si>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</si>
  <si>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</si>
  <si>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</si>
  <si>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</si>
  <si>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</si>
  <si>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</si>
  <si>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</si>
  <si>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</si>
  <si>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</si>
  <si>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</si>
  <si>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</si>
  <si>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</si>
  <si>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</si>
  <si>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</si>
  <si>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</si>
  <si>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</si>
  <si>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</si>
  <si>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</si>
  <si>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</si>
  <si>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</si>
  <si>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</si>
  <si>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</si>
  <si>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</si>
  <si>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</si>
  <si>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</si>
  <si>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</si>
  <si>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</si>
  <si>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</si>
  <si>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</si>
  <si>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</si>
  <si>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</si>
  <si>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</si>
  <si>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</si>
  <si>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</si>
  <si>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</si>
  <si>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</si>
  <si>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</si>
  <si>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</si>
  <si>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</si>
  <si>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</si>
  <si>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</si>
  <si>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</si>
  <si>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</si>
  <si>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</si>
  <si>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</si>
  <si>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</si>
  <si>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</si>
  <si>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</si>
  <si>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</si>
  <si>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</si>
  <si>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</si>
  <si>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</si>
  <si>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</si>
  <si>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</si>
  <si>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</si>
  <si>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</si>
  <si>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</si>
  <si>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</si>
  <si>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</si>
  <si>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</si>
  <si>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</si>
  <si>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</si>
  <si>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</si>
  <si>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</si>
  <si>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</si>
  <si>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</si>
  <si>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</si>
  <si>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</si>
  <si>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</si>
  <si>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</si>
  <si>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</si>
  <si>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</si>
  <si>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</si>
  <si>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</si>
  <si>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</si>
  <si>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</si>
  <si>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</si>
  <si>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</si>
  <si>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</si>
  <si>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</si>
  <si>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</si>
  <si>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</si>
  <si>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</si>
  <si>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</si>
  <si>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</si>
  <si>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</si>
  <si>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</si>
  <si>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</si>
  <si>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</si>
  <si>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</si>
  <si>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</si>
  <si>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</si>
  <si>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</si>
  <si>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</si>
  <si>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</si>
  <si>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</si>
  <si>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</si>
  <si>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</si>
  <si>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</si>
  <si>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</si>
  <si>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</si>
  <si>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</si>
  <si>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</si>
  <si>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</si>
  <si>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</si>
  <si>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</si>
  <si>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</si>
  <si>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</si>
  <si>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</si>
  <si>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</si>
  <si>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</si>
  <si>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</si>
  <si>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</si>
  <si>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</si>
  <si>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</si>
  <si>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</si>
  <si>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</si>
  <si>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</si>
  <si>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</si>
  <si>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</si>
  <si>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</si>
  <si>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</si>
  <si>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</si>
  <si>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</si>
  <si>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</si>
  <si>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</si>
  <si>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</si>
  <si>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</si>
  <si>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</si>
  <si>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</si>
  <si>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</si>
  <si>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</si>
  <si>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</si>
  <si>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</si>
  <si>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</si>
  <si>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</si>
  <si>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</si>
  <si>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</si>
  <si>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</si>
  <si>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</si>
  <si>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</si>
  <si>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</si>
  <si>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</si>
  <si>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</si>
  <si>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</si>
  <si>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</si>
  <si>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</si>
  <si>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</si>
  <si>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</si>
  <si>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</si>
  <si>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</si>
  <si>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</si>
  <si>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</si>
  <si>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</si>
  <si>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</si>
  <si>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</si>
  <si>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</si>
  <si>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</si>
  <si>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</si>
  <si>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</si>
  <si>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</si>
  <si>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</si>
  <si>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</si>
  <si>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</si>
  <si>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</si>
  <si>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</si>
  <si>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</si>
  <si>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</si>
  <si>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</si>
  <si>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</si>
  <si>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</si>
  <si>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</si>
  <si>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</si>
  <si>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</si>
  <si>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</si>
  <si>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</si>
  <si>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</si>
  <si>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</si>
  <si>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</si>
  <si>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</si>
  <si>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</si>
  <si>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</si>
  <si>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</si>
  <si>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</si>
  <si>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</si>
  <si>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</si>
  <si>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</si>
  <si>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</si>
  <si>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</si>
  <si>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</si>
  <si>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</si>
  <si>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</si>
  <si>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</si>
  <si>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</si>
  <si>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</si>
  <si>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</si>
  <si>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</si>
  <si>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</si>
  <si>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</si>
  <si>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</si>
  <si>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</si>
  <si>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</si>
  <si>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</si>
  <si>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</si>
  <si>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</si>
  <si>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</si>
  <si>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</si>
  <si>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</si>
  <si>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</si>
  <si>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</si>
  <si>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</si>
  <si>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</si>
  <si>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</si>
  <si>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</si>
  <si>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</si>
  <si>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</si>
  <si>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</si>
  <si>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</si>
  <si>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</si>
  <si>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</si>
  <si>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</si>
  <si>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</si>
  <si>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</si>
  <si>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</si>
  <si>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</si>
  <si>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</si>
  <si>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</si>
  <si>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</si>
  <si>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</si>
  <si>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</si>
  <si>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</si>
  <si>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</si>
  <si>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</si>
  <si>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</si>
  <si>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</si>
  <si>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</si>
  <si>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</si>
  <si>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</si>
  <si>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</si>
  <si>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</si>
  <si>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</si>
  <si>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</si>
  <si>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</si>
  <si>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</si>
  <si>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</si>
  <si>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</si>
  <si>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</si>
  <si>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</si>
  <si>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</si>
  <si>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</si>
  <si>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</si>
  <si>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</si>
  <si>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</si>
  <si>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</si>
  <si>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</si>
  <si>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</si>
  <si>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</si>
  <si>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</si>
  <si>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</si>
  <si>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</si>
  <si>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</si>
  <si>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</si>
  <si>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</si>
  <si>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</si>
  <si>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</si>
  <si>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</si>
  <si>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</si>
  <si>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</si>
  <si>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</si>
  <si>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</si>
  <si>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</si>
  <si>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</si>
  <si>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</si>
  <si>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</si>
  <si>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</si>
  <si>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</si>
  <si>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</si>
  <si>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</si>
  <si>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</si>
  <si>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</si>
  <si>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</si>
  <si>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</si>
  <si>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</si>
  <si>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</si>
  <si>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</si>
  <si>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</si>
  <si>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</si>
  <si>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</si>
  <si>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</si>
  <si>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</si>
  <si>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</si>
  <si>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</si>
  <si>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</si>
  <si>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</si>
  <si>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</si>
  <si>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</si>
  <si>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</si>
  <si>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</si>
  <si>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</si>
  <si>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</si>
  <si>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</si>
  <si>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</si>
  <si>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</si>
  <si>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</si>
  <si>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</si>
  <si>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</si>
  <si>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</si>
  <si>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</si>
  <si>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</si>
  <si>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</si>
  <si>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</si>
  <si>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</si>
  <si>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</si>
  <si>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</si>
  <si>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</si>
  <si>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</si>
  <si>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</si>
  <si>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</si>
  <si>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</si>
  <si>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</si>
  <si>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</si>
  <si>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</si>
  <si>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</si>
  <si>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</si>
  <si>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</si>
  <si>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</si>
  <si>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</si>
  <si>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</si>
  <si>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</si>
  <si>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</si>
  <si>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</si>
  <si>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</si>
  <si>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</si>
  <si>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</si>
  <si>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</si>
  <si>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</si>
  <si>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</si>
  <si>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</si>
  <si>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</si>
  <si>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</si>
  <si>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</si>
  <si>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</si>
  <si>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</si>
  <si>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</si>
  <si>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</si>
  <si>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</si>
  <si>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</si>
  <si>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</si>
  <si>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</si>
  <si>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</si>
  <si>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</si>
  <si>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</si>
  <si>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</si>
  <si>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</si>
  <si>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</si>
  <si>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</si>
  <si>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</si>
  <si>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</si>
  <si>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</si>
  <si>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</si>
  <si>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</si>
  <si>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</si>
  <si>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</si>
  <si>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</si>
  <si>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</si>
  <si>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</si>
  <si>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</si>
  <si>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</si>
  <si>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</si>
  <si>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</si>
  <si>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</si>
  <si>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</si>
  <si>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</si>
  <si>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</si>
  <si>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</si>
  <si>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</si>
  <si>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</si>
  <si>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</si>
  <si>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</si>
  <si>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</si>
  <si>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</si>
  <si>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</si>
  <si>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</si>
  <si>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</si>
  <si>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</si>
  <si>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</si>
  <si>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</si>
  <si>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</si>
  <si>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</si>
  <si>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</si>
  <si>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</si>
  <si>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</si>
  <si>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</si>
  <si>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</si>
  <si>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</si>
  <si>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</si>
  <si>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</si>
  <si>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</si>
  <si>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</si>
  <si>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</si>
  <si>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</si>
  <si>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</si>
  <si>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</si>
  <si>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</si>
  <si>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</si>
  <si>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</si>
  <si>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</si>
  <si>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</si>
  <si>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</si>
  <si>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</si>
  <si>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</si>
  <si>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</si>
  <si>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</si>
  <si>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</si>
  <si>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</si>
  <si>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</si>
  <si>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</si>
  <si>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</si>
  <si>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</si>
  <si>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</si>
  <si>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</si>
  <si>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</si>
  <si>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</si>
  <si>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</si>
  <si>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</si>
  <si>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</si>
  <si>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</si>
  <si>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</si>
  <si>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</si>
  <si>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</si>
  <si>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</si>
  <si>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</si>
  <si>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</si>
  <si>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</si>
  <si>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</si>
  <si>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</si>
  <si>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</si>
  <si>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</si>
  <si>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</si>
  <si>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</si>
  <si>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</si>
  <si>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</si>
  <si>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</si>
  <si>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</si>
  <si>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</si>
  <si>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</si>
  <si>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</si>
  <si>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</si>
  <si>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</si>
  <si>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</si>
  <si>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</si>
  <si>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</si>
  <si>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</si>
  <si>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</si>
  <si>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</si>
  <si>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</si>
  <si>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</si>
  <si>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</si>
  <si>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</si>
  <si>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</si>
  <si>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</si>
  <si>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</si>
  <si>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</si>
  <si>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</si>
  <si>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</si>
  <si>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</si>
  <si>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</si>
  <si>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</si>
  <si>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</si>
  <si>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</si>
  <si>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</si>
  <si>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</si>
  <si>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</si>
  <si>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</si>
  <si>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</si>
  <si>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</si>
  <si>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</si>
  <si>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</si>
  <si>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</si>
  <si>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</si>
  <si>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</si>
  <si>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</si>
  <si>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</si>
  <si>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</si>
  <si>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</si>
  <si>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</si>
  <si>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</si>
  <si>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</si>
  <si>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</si>
  <si>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</si>
  <si>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</si>
  <si>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</si>
  <si>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</si>
  <si>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</si>
  <si>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</si>
  <si>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</si>
  <si>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</si>
  <si>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</si>
  <si>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</si>
  <si>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</si>
  <si>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</si>
  <si>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</si>
  <si>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</si>
  <si>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</si>
  <si>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</si>
  <si>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</si>
  <si>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</si>
  <si>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</si>
  <si>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</si>
  <si>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</si>
  <si>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</si>
  <si>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</si>
  <si>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</si>
  <si>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</si>
  <si>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</si>
  <si>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</si>
  <si>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</si>
  <si>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</si>
  <si>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</si>
  <si>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</si>
  <si>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</si>
  <si>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</si>
  <si>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</si>
  <si>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</si>
  <si>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</si>
  <si>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</si>
  <si>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</si>
  <si>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</si>
  <si>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</si>
  <si>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</si>
  <si>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</si>
  <si>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</si>
  <si>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</si>
  <si>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</si>
  <si>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</si>
  <si>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</si>
  <si>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</si>
  <si>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</si>
  <si>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</si>
  <si>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</si>
  <si>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</si>
  <si>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</si>
  <si>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</si>
  <si>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</si>
  <si>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</si>
  <si>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</si>
  <si>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</si>
  <si>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</si>
  <si>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</si>
  <si>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</si>
  <si>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</si>
  <si>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</si>
  <si>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</si>
  <si>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</si>
  <si>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</si>
  <si>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</si>
  <si>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</si>
  <si>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</si>
  <si>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</si>
  <si>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</si>
  <si>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</si>
  <si>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</si>
  <si>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</si>
  <si>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</si>
  <si>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</si>
  <si>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</si>
  <si>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</si>
  <si>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</si>
  <si>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</si>
  <si>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</si>
  <si>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</si>
  <si>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</si>
  <si>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</si>
  <si>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</si>
  <si>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</si>
  <si>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</si>
  <si>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</si>
  <si>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</si>
  <si>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</si>
  <si>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</si>
  <si>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</si>
  <si>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</si>
  <si>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</si>
  <si>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</si>
  <si>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</si>
  <si>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</si>
  <si>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</si>
  <si>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</si>
  <si>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</si>
  <si>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</si>
  <si>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</si>
  <si>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</si>
  <si>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</si>
  <si>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</si>
  <si>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</si>
  <si>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</si>
  <si>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</si>
  <si>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</si>
  <si>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</si>
  <si>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</si>
  <si>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</si>
  <si>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</si>
  <si>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</si>
  <si>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</si>
  <si>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</si>
  <si>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</si>
  <si>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</si>
  <si>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</si>
  <si>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</si>
  <si>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</si>
  <si>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</si>
  <si>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</si>
  <si>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</si>
  <si>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</si>
  <si>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</si>
  <si>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</si>
  <si>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</si>
  <si>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</si>
  <si>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</si>
  <si>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</si>
  <si>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</si>
  <si>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</si>
  <si>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</si>
  <si>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</si>
  <si>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</si>
  <si>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</si>
  <si>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</si>
  <si>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</si>
  <si>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</si>
  <si>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</si>
  <si>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</si>
  <si>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</si>
  <si>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</si>
  <si>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</si>
  <si>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</si>
  <si>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</si>
  <si>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</si>
  <si>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</si>
  <si>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</si>
  <si>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</si>
  <si>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</si>
  <si>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</si>
  <si>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</si>
  <si>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</si>
  <si>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</si>
  <si>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</si>
  <si>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</si>
  <si>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</si>
  <si>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</si>
  <si>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</si>
  <si>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</si>
  <si>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</si>
  <si>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</si>
  <si>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</si>
  <si>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</si>
  <si>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</si>
  <si>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</si>
  <si>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</si>
  <si>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</si>
  <si>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</si>
  <si>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</si>
  <si>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</si>
  <si>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</si>
  <si>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</si>
  <si>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</si>
  <si>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</si>
  <si>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</si>
  <si>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</si>
  <si>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</si>
  <si>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</si>
  <si>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</si>
  <si>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</si>
  <si>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</si>
  <si>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</si>
  <si>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</si>
  <si>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</si>
  <si>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</si>
  <si>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</si>
  <si>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</si>
  <si>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</si>
  <si>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</si>
  <si>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</si>
  <si>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</si>
  <si>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</si>
  <si>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</si>
  <si>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</si>
  <si>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</si>
  <si>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</si>
  <si>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</si>
  <si>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</si>
  <si>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</si>
  <si>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</si>
  <si>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</si>
  <si>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</si>
  <si>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</si>
  <si>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</si>
  <si>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</si>
  <si>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</si>
  <si>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</si>
  <si>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</si>
  <si>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</si>
  <si>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</si>
  <si>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</si>
  <si>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</si>
  <si>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</si>
  <si>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</si>
  <si>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</si>
  <si>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</si>
  <si>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</si>
  <si>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</si>
  <si>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</si>
  <si>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</si>
  <si>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</si>
  <si>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</si>
  <si>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</si>
  <si>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</si>
  <si>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</si>
  <si>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</si>
  <si>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</si>
  <si>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</si>
  <si>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</si>
  <si>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</si>
  <si>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</si>
  <si>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</si>
  <si>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</si>
  <si>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</si>
  <si>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</si>
  <si>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</si>
  <si>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</si>
  <si>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</si>
  <si>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</si>
  <si>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</si>
  <si>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</si>
  <si>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</si>
  <si>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</si>
  <si>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</si>
  <si>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</si>
  <si>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</si>
  <si>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</si>
  <si>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</si>
  <si>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</si>
  <si>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</si>
  <si>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</si>
  <si>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</si>
  <si>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</si>
  <si>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</si>
  <si>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</si>
  <si>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</si>
  <si>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</si>
  <si>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</si>
  <si>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</si>
  <si>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</si>
  <si>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</si>
  <si>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</si>
  <si>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</si>
  <si>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</si>
  <si>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</si>
  <si>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</si>
  <si>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</si>
  <si>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</si>
  <si>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</si>
  <si>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</si>
  <si>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</si>
  <si>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</si>
  <si>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</si>
  <si>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</si>
  <si>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</si>
  <si>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</si>
  <si>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</si>
  <si>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</si>
  <si>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</si>
  <si>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</si>
  <si>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</si>
  <si>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</si>
  <si>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</si>
  <si>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</si>
  <si>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</si>
  <si>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</si>
  <si>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</si>
  <si>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</si>
  <si>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</si>
  <si>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</si>
  <si>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</si>
  <si>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</si>
  <si>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</si>
  <si>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</si>
  <si>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</si>
  <si>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</si>
  <si>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</si>
  <si>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</si>
  <si>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</si>
  <si>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</si>
  <si>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</si>
  <si>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</si>
  <si>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</si>
  <si>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</si>
  <si>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</si>
  <si>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</si>
  <si>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</si>
  <si>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</si>
  <si>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</si>
  <si>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</si>
  <si>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</si>
  <si>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</si>
  <si>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</si>
  <si>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</si>
  <si>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</si>
  <si>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</si>
  <si>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</si>
  <si>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</si>
  <si>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</si>
  <si>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</si>
  <si>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</si>
  <si>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</si>
  <si>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</si>
  <si>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</si>
  <si>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</si>
  <si>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</si>
  <si>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</si>
  <si>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</si>
  <si>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</si>
  <si>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</si>
  <si>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</si>
  <si>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</si>
  <si>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</si>
  <si>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</si>
  <si>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</si>
  <si>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</si>
  <si>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</si>
  <si>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</si>
  <si>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</si>
  <si>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</si>
  <si>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</si>
  <si>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</si>
  <si>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</si>
  <si>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</si>
  <si>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</si>
  <si>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</si>
  <si>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</si>
  <si>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</si>
  <si>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</si>
  <si>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</si>
  <si>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</si>
  <si>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</si>
  <si>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</si>
  <si>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</si>
  <si>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</si>
  <si>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</si>
  <si>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</si>
  <si>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</si>
  <si>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</si>
  <si>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</si>
  <si>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</si>
  <si>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</si>
  <si>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</si>
  <si>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</si>
  <si>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</si>
  <si>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</si>
  <si>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</si>
  <si>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</si>
  <si>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</si>
  <si>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</si>
  <si>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</si>
  <si>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</si>
  <si>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</si>
  <si>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</si>
  <si>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</si>
  <si>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</si>
  <si>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</si>
  <si>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</si>
  <si>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</si>
  <si>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</si>
  <si>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</si>
  <si>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</si>
  <si>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</si>
  <si>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</si>
  <si>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</si>
  <si>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</si>
  <si>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</si>
  <si>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</si>
  <si>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</si>
  <si>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</si>
  <si>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</si>
  <si>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</si>
  <si>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</si>
  <si>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</si>
  <si>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</si>
  <si>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</si>
  <si>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</si>
  <si>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</si>
  <si>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</si>
  <si>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</si>
  <si>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</si>
  <si>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</si>
  <si>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</si>
  <si>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</si>
  <si>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</si>
  <si>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</si>
  <si>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</si>
  <si>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</si>
  <si>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</si>
  <si>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</si>
  <si>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</si>
  <si>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</si>
  <si>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</si>
  <si>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</si>
  <si>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</si>
  <si>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</si>
  <si>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</si>
  <si>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</si>
  <si>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</si>
  <si>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</si>
  <si>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</si>
  <si>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</si>
  <si>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</si>
  <si>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</si>
  <si>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</si>
  <si>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</si>
  <si>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</si>
  <si>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</si>
  <si>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</si>
  <si>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</si>
  <si>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</si>
  <si>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</si>
  <si>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</si>
  <si>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</si>
  <si>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</si>
  <si>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</si>
  <si>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</si>
  <si>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</si>
  <si>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</si>
  <si>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</si>
  <si>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</si>
  <si>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</si>
  <si>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</si>
  <si>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</si>
  <si>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</si>
  <si>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</si>
  <si>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</si>
  <si>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</si>
  <si>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</si>
  <si>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</si>
  <si>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</si>
  <si>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</si>
  <si>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</si>
  <si>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</si>
  <si>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</si>
  <si>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</si>
  <si>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</si>
  <si>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</si>
  <si>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</si>
  <si>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</si>
  <si>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</si>
  <si>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</si>
  <si>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</si>
  <si>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</si>
  <si>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</si>
  <si>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</si>
  <si>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</si>
  <si>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</si>
  <si>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</si>
  <si>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</si>
  <si>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</si>
  <si>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</si>
  <si>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</si>
  <si>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</si>
  <si>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</si>
  <si>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</si>
  <si>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</si>
  <si>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</si>
  <si>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</si>
  <si>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</si>
  <si>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</si>
  <si>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</si>
  <si>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</si>
  <si>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</si>
  <si>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</si>
  <si>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</si>
  <si>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</si>
  <si>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</si>
  <si>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</si>
  <si>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</si>
  <si>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</si>
  <si>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</si>
  <si>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</si>
  <si>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</si>
  <si>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</si>
  <si>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</si>
  <si>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</si>
  <si>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</si>
  <si>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</si>
  <si>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</si>
  <si>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</si>
  <si>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</si>
  <si>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</si>
  <si>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</si>
  <si>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</si>
  <si>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</si>
  <si>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</si>
  <si>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</si>
  <si>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</si>
  <si>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</si>
  <si>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</si>
  <si>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</si>
  <si>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</si>
  <si>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</si>
  <si>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</si>
  <si>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</si>
  <si>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</si>
  <si>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</si>
  <si>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</si>
  <si>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</si>
  <si>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</si>
  <si>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</si>
  <si>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</si>
  <si>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</si>
  <si>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</si>
  <si>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</si>
  <si>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</si>
  <si>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</si>
  <si>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</si>
  <si>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</si>
  <si>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</si>
  <si>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</si>
  <si>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</si>
  <si>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</si>
  <si>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</si>
  <si>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</si>
  <si>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</si>
  <si>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</si>
  <si>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</si>
  <si>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</si>
  <si>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</si>
  <si>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</si>
  <si>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</si>
  <si>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</si>
  <si>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</si>
  <si>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</si>
  <si>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</si>
  <si>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</si>
  <si>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</si>
  <si>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</si>
  <si>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</si>
  <si>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</si>
  <si>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</si>
  <si>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</si>
  <si>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</si>
  <si>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</si>
  <si>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</si>
  <si>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</si>
  <si>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</si>
  <si>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</si>
  <si>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</si>
  <si>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</si>
  <si>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</si>
  <si>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</si>
  <si>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</si>
  <si>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</si>
  <si>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</si>
  <si>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</si>
  <si>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</si>
  <si>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</si>
  <si>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</si>
  <si>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</si>
  <si>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</si>
  <si>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</si>
  <si>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</si>
  <si>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</si>
  <si>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</si>
  <si>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</si>
  <si>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</si>
  <si>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</si>
  <si>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</si>
  <si>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</si>
  <si>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</si>
  <si>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</si>
  <si>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</si>
  <si>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</si>
  <si>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</si>
  <si>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</si>
  <si>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</si>
  <si>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</si>
  <si>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</si>
  <si>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</si>
  <si>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</si>
  <si>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</si>
  <si>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</si>
  <si>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</si>
  <si>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</si>
  <si>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</si>
  <si>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</si>
  <si>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</si>
  <si>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</si>
  <si>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</si>
  <si>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</si>
  <si>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</si>
  <si>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</si>
  <si>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</si>
  <si>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</si>
  <si>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</si>
  <si>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</si>
  <si>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</si>
  <si>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</si>
  <si>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</si>
  <si>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</si>
  <si>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</si>
  <si>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</si>
  <si>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</si>
  <si>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</si>
  <si>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</si>
  <si>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</si>
  <si>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</si>
  <si>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</si>
  <si>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</si>
  <si>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</si>
  <si>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</si>
  <si>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</si>
  <si>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</si>
  <si>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</si>
  <si>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</si>
  <si>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</si>
  <si>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</si>
  <si>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</si>
  <si>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</si>
  <si>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</si>
  <si>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</si>
  <si>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</si>
  <si>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</si>
  <si>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</si>
  <si>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</si>
  <si>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</si>
  <si>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</si>
  <si>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</si>
  <si>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</si>
  <si>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</si>
  <si>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</si>
  <si>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</si>
  <si>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</si>
  <si>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</si>
  <si>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</si>
  <si>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</si>
  <si>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</si>
  <si>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</si>
  <si>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</si>
  <si>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</si>
  <si>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</si>
  <si>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</si>
  <si>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</si>
  <si>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</si>
  <si>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</si>
  <si>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</si>
  <si>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</si>
  <si>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</si>
  <si>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</si>
  <si>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</si>
  <si>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</si>
  <si>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</si>
  <si>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</si>
  <si>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</si>
  <si>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</si>
  <si>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</si>
  <si>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</si>
  <si>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</si>
  <si>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</si>
  <si>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</si>
  <si>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</si>
  <si>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</si>
  <si>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</si>
  <si>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</si>
  <si>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</si>
  <si>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</si>
  <si>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</si>
  <si>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</si>
  <si>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</si>
  <si>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</si>
  <si>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</si>
  <si>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</si>
  <si>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</si>
  <si>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</si>
  <si>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</si>
  <si>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</si>
  <si>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</si>
  <si>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</si>
  <si>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</si>
  <si>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</si>
  <si>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</si>
  <si>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</si>
  <si>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</si>
  <si>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</si>
  <si>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</si>
  <si>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</si>
  <si>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</si>
  <si>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</si>
  <si>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</si>
  <si>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</si>
  <si>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</si>
  <si>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</si>
  <si>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</si>
  <si>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</si>
  <si>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</si>
  <si>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</si>
  <si>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</si>
  <si>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</si>
  <si>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</si>
  <si>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</si>
  <si>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</si>
  <si>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</si>
  <si>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</si>
  <si>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</si>
  <si>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</si>
  <si>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</si>
  <si>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</si>
  <si>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</si>
  <si>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</si>
  <si>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</si>
  <si>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</si>
  <si>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</si>
  <si>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</si>
  <si>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</si>
  <si>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</si>
  <si>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</si>
  <si>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</si>
  <si>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</si>
  <si>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</si>
  <si>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</si>
  <si>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</si>
  <si>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</si>
  <si>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</si>
  <si>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</si>
  <si>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</si>
  <si>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</si>
  <si>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</si>
  <si>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</si>
  <si>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</si>
  <si>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</si>
  <si>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</si>
  <si>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</si>
  <si>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</si>
  <si>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</si>
  <si>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</si>
  <si>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</si>
  <si>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</si>
  <si>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</si>
  <si>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</si>
  <si>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</si>
  <si>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</si>
  <si>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</si>
  <si>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</si>
  <si>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</si>
  <si>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</si>
  <si>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</si>
  <si>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</si>
  <si>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</si>
  <si>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</si>
  <si>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</si>
  <si>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</si>
  <si>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</si>
  <si>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</si>
  <si>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</si>
  <si>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</si>
  <si>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</si>
  <si>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</si>
  <si>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</si>
  <si>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</si>
  <si>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</si>
  <si>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</si>
  <si>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</si>
  <si>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</si>
  <si>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</si>
  <si>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</si>
  <si>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</si>
  <si>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</si>
  <si>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</si>
  <si>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</si>
  <si>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</si>
  <si>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</si>
  <si>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</si>
  <si>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</si>
  <si>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</si>
  <si>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</si>
  <si>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</si>
  <si>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</si>
  <si>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</si>
  <si>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</si>
  <si>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</si>
  <si>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</si>
  <si>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</si>
  <si>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</si>
  <si>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</si>
  <si>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</si>
  <si>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</si>
  <si>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</si>
  <si>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</si>
  <si>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</si>
  <si>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</si>
  <si>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</si>
  <si>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</si>
  <si>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</si>
  <si>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</si>
  <si>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</si>
  <si>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</si>
  <si>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</si>
  <si>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</si>
  <si>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</si>
  <si>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</si>
  <si>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</si>
  <si>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</si>
  <si>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</si>
  <si>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</si>
  <si>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</si>
  <si>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</si>
  <si>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</si>
  <si>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</si>
  <si>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</si>
  <si>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</si>
  <si>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</si>
  <si>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</si>
  <si>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</si>
  <si>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</si>
  <si>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</si>
  <si>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</si>
  <si>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</si>
  <si>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</si>
  <si>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</si>
  <si>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</si>
  <si>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</si>
  <si>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</si>
  <si>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</si>
  <si>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</si>
  <si>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</si>
  <si>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</si>
  <si>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</si>
  <si>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</si>
  <si>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</si>
  <si>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</si>
  <si>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</si>
  <si>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</si>
  <si>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</si>
  <si>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</si>
  <si>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</si>
  <si>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</si>
  <si>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</si>
  <si>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</si>
  <si>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</si>
  <si>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</si>
  <si>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</si>
  <si>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</si>
  <si>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</si>
  <si>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</si>
  <si>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</si>
  <si>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</si>
  <si>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</si>
  <si>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</si>
  <si>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</si>
  <si>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</si>
  <si>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</si>
  <si>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</si>
  <si>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</si>
  <si>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</si>
  <si>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</si>
  <si>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</si>
  <si>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</si>
  <si>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</si>
  <si>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</si>
  <si>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</si>
  <si>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</si>
  <si>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</si>
  <si>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</si>
  <si>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</si>
  <si>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</si>
  <si>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</si>
  <si>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</si>
  <si>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</si>
  <si>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</si>
  <si>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</si>
  <si>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</si>
  <si>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</si>
  <si>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</si>
  <si>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</si>
  <si>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</si>
  <si>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</si>
  <si>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</si>
  <si>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</si>
  <si>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</si>
  <si>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</si>
  <si>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</si>
  <si>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</si>
  <si>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</si>
  <si>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</si>
  <si>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</si>
  <si>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</si>
  <si>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</si>
  <si>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</si>
  <si>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</si>
  <si>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</si>
  <si>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</si>
  <si>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</si>
  <si>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</si>
  <si>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</si>
  <si>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</si>
  <si>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</si>
  <si>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</si>
  <si>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</si>
  <si>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</si>
  <si>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</si>
  <si>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</si>
  <si>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</si>
  <si>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</si>
  <si>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</si>
  <si>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</si>
  <si>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</si>
  <si>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</si>
  <si>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</si>
  <si>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</si>
  <si>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</si>
  <si>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</si>
  <si>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</si>
  <si>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</si>
  <si>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</si>
  <si>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</si>
  <si>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</si>
  <si>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</si>
  <si>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</si>
  <si>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</si>
  <si>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</si>
  <si>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</si>
  <si>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</si>
  <si>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</si>
  <si>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</si>
  <si>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</si>
  <si>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</si>
  <si>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</si>
  <si>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</si>
  <si>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</si>
  <si>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</si>
  <si>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</si>
  <si>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</si>
  <si>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</si>
  <si>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</si>
  <si>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</si>
  <si>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</si>
  <si>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</si>
  <si>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</si>
  <si>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</si>
  <si>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</si>
  <si>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</si>
  <si>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</si>
  <si>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</si>
  <si>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</si>
  <si>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</si>
  <si>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</si>
  <si>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</si>
  <si>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</si>
  <si>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</si>
  <si>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</si>
  <si>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</si>
  <si>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</si>
  <si>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</si>
  <si>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</si>
  <si>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</si>
  <si>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</si>
  <si>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</si>
  <si>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</si>
  <si>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</si>
  <si>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</si>
  <si>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</si>
  <si>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</si>
  <si>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</si>
  <si>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</si>
  <si>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</si>
  <si>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</si>
  <si>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</si>
  <si>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</si>
  <si>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</si>
  <si>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</si>
  <si>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</si>
  <si>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</si>
  <si>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</si>
  <si>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</si>
  <si>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</si>
  <si>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</si>
  <si>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</si>
  <si>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</si>
  <si>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</si>
  <si>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</si>
  <si>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</si>
  <si>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</si>
  <si>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</si>
  <si>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</si>
  <si>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</si>
  <si>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</si>
  <si>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</si>
  <si>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</si>
  <si>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</si>
  <si>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</si>
  <si>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</si>
  <si>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</si>
  <si>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</si>
  <si>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</si>
  <si>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</si>
  <si>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</si>
  <si>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</si>
  <si>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</si>
  <si>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</si>
  <si>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</si>
  <si>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</si>
  <si>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</si>
  <si>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</si>
  <si>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</si>
  <si>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</si>
  <si>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</si>
  <si>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</si>
  <si>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</si>
  <si>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</si>
  <si>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</si>
  <si>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</si>
  <si>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</si>
  <si>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</si>
  <si>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</si>
  <si>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</si>
  <si>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</si>
  <si>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</si>
  <si>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</si>
  <si>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</si>
  <si>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</si>
  <si>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</si>
  <si>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</si>
  <si>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</si>
  <si>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</si>
  <si>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</si>
  <si>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</si>
  <si>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</si>
  <si>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</si>
  <si>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</si>
  <si>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</si>
  <si>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</si>
  <si>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</si>
  <si>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</si>
  <si>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</si>
  <si>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</si>
  <si>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</si>
  <si>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</si>
  <si>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</si>
  <si>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</si>
  <si>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</si>
  <si>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</si>
  <si>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</si>
  <si>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</si>
  <si>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</si>
  <si>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</si>
  <si>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</si>
  <si>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</si>
  <si>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</si>
  <si>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</si>
  <si>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</si>
  <si>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</si>
  <si>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</si>
  <si>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</si>
  <si>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</si>
  <si>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</si>
  <si>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</si>
  <si>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</si>
  <si>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</si>
  <si>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</si>
  <si>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</si>
  <si>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</si>
  <si>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</si>
  <si>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</si>
  <si>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</si>
  <si>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</si>
  <si>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</si>
  <si>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</si>
  <si>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</si>
  <si>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</si>
  <si>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</si>
  <si>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</si>
  <si>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</si>
  <si>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</si>
  <si>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</si>
  <si>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</si>
  <si>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</si>
  <si>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</si>
  <si>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</si>
  <si>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</si>
  <si>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</si>
  <si>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</si>
  <si>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</si>
  <si>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</si>
  <si>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</si>
  <si>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</si>
  <si>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</si>
  <si>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</si>
  <si>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</si>
  <si>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</si>
  <si>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</si>
  <si>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</si>
  <si>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</si>
  <si>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</si>
  <si>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</si>
  <si>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</si>
  <si>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</si>
  <si>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</si>
  <si>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</si>
  <si>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</si>
  <si>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</si>
  <si>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</si>
  <si>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</si>
  <si>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</si>
  <si>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</si>
  <si>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</si>
  <si>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</si>
  <si>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</si>
  <si>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</si>
  <si>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</si>
  <si>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</si>
  <si>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</si>
  <si>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</si>
  <si>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</si>
  <si>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</si>
  <si>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</si>
  <si>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</si>
  <si>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</si>
  <si>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</si>
  <si>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</si>
  <si>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</si>
  <si>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</si>
  <si>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</si>
  <si>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</si>
  <si>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</si>
  <si>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</si>
  <si>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</si>
  <si>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</si>
  <si>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</si>
  <si>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</si>
  <si>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</si>
  <si>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</si>
  <si>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</si>
  <si>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</si>
  <si>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</si>
  <si>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</si>
  <si>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</si>
  <si>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</si>
  <si>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</si>
  <si>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</si>
  <si>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</si>
  <si>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</si>
  <si>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</si>
  <si>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</si>
  <si>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</si>
  <si>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</si>
  <si>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</si>
  <si>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</si>
  <si>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</si>
  <si>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</si>
  <si>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</si>
  <si>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</si>
  <si>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</si>
  <si>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</si>
  <si>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</si>
  <si>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</si>
  <si>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</si>
  <si>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</si>
  <si>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</si>
  <si>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</si>
  <si>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</si>
  <si>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</si>
  <si>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</si>
  <si>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</si>
  <si>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</si>
  <si>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</si>
  <si>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</si>
  <si>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</si>
  <si>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</si>
  <si>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</si>
  <si>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</si>
  <si>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</si>
  <si>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</si>
  <si>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</si>
  <si>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</si>
  <si>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</si>
  <si>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</si>
  <si>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</si>
  <si>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</si>
  <si>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</si>
  <si>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</si>
  <si>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</si>
  <si>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</si>
  <si>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</si>
  <si>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</si>
  <si>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</si>
  <si>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</si>
  <si>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</si>
  <si>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</si>
  <si>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</si>
  <si>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</si>
  <si>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</si>
  <si>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</si>
  <si>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</si>
  <si>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</si>
  <si>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</si>
  <si>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</si>
  <si>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</si>
  <si>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</si>
  <si>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</si>
  <si>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</si>
  <si>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</si>
  <si>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</si>
  <si>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</si>
  <si>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</si>
  <si>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</si>
  <si>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</si>
  <si>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</si>
  <si>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</si>
  <si>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</si>
  <si>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</si>
  <si>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</si>
  <si>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</si>
  <si>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</si>
  <si>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</si>
  <si>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</si>
  <si>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</si>
  <si>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</si>
  <si>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</si>
  <si>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</si>
  <si>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</si>
  <si>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</si>
  <si>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</si>
  <si>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</si>
  <si>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</si>
  <si>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</si>
  <si>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</si>
  <si>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</si>
  <si>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</si>
  <si>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</si>
  <si>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</si>
  <si>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</si>
  <si>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</si>
  <si>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</si>
  <si>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</si>
  <si>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</si>
  <si>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</si>
  <si>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</si>
  <si>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</si>
  <si>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</si>
  <si>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</si>
  <si>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</si>
  <si>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</si>
  <si>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</si>
  <si>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</si>
  <si>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</si>
  <si>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</si>
  <si>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</si>
  <si>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</si>
  <si>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</si>
  <si>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</si>
  <si>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</si>
  <si>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</si>
  <si>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</si>
  <si>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</si>
  <si>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</si>
  <si>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</si>
  <si>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</si>
  <si>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</si>
  <si>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</si>
  <si>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</si>
  <si>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</si>
  <si>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</si>
  <si>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</si>
  <si>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</si>
  <si>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</si>
  <si>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</si>
  <si>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</si>
  <si>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</si>
  <si>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</si>
  <si>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</si>
  <si>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</si>
  <si>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</si>
  <si>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</si>
  <si>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</si>
  <si>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</si>
  <si>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</si>
  <si>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</si>
  <si>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</si>
  <si>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</si>
  <si>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</si>
  <si>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</si>
  <si>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</si>
  <si>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</si>
  <si>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</si>
  <si>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</si>
  <si>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</si>
  <si>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</si>
  <si>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</si>
  <si>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</si>
  <si>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</si>
  <si>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</si>
  <si>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</si>
  <si>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</si>
  <si>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</si>
  <si>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</si>
  <si>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</si>
  <si>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</si>
  <si>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</si>
  <si>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</si>
  <si>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</si>
  <si>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</si>
  <si>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</si>
  <si>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</si>
  <si>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</si>
  <si>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</si>
  <si>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</si>
  <si>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</si>
  <si>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</si>
  <si>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</si>
  <si>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</si>
  <si>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</si>
  <si>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</si>
  <si>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</si>
  <si>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</si>
  <si>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</si>
  <si>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</si>
  <si>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</si>
  <si>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</si>
  <si>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</si>
  <si>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</si>
  <si>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</si>
  <si>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</si>
  <si>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</si>
  <si>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</si>
  <si>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</si>
  <si>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</si>
  <si>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</si>
  <si>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</si>
  <si>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</si>
  <si>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</si>
  <si>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</si>
  <si>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</si>
  <si>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</si>
  <si>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</si>
  <si>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</si>
  <si>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</si>
  <si>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</si>
  <si>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</si>
  <si>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</si>
  <si>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</si>
  <si>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</si>
  <si>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</si>
  <si>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</si>
  <si>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</si>
  <si>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</si>
  <si>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</si>
  <si>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</si>
  <si>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</si>
  <si>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</si>
  <si>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</si>
  <si>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</si>
  <si>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</si>
  <si>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</si>
  <si>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</si>
  <si>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</si>
  <si>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</si>
  <si>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</si>
  <si>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</si>
  <si>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</si>
  <si>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</si>
  <si>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</si>
  <si>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</si>
  <si>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</si>
  <si>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</si>
  <si>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</si>
  <si>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</si>
  <si>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</si>
  <si>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</si>
  <si>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</si>
  <si>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</si>
  <si>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</si>
  <si>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</si>
  <si>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</si>
  <si>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</si>
  <si>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</si>
  <si>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</si>
  <si>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</si>
  <si>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</si>
  <si>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</si>
  <si>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</si>
  <si>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</si>
  <si>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</si>
  <si>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</si>
  <si>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</si>
  <si>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</si>
  <si>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</si>
  <si>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</si>
  <si>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</si>
  <si>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</si>
  <si>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</si>
  <si>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</si>
  <si>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</si>
  <si>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</si>
  <si>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</si>
  <si>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</si>
  <si>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</si>
  <si>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</si>
  <si>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</si>
  <si>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</si>
  <si>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</si>
  <si>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</si>
  <si>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</si>
  <si>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</si>
  <si>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</si>
  <si>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</si>
  <si>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</si>
  <si>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</si>
  <si>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</si>
  <si>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</si>
  <si>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</si>
  <si>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</si>
  <si>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</si>
  <si>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</si>
  <si>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</si>
  <si>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</si>
  <si>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</si>
  <si>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</si>
  <si>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</si>
  <si>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</si>
  <si>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</si>
  <si>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</si>
  <si>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</si>
  <si>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</si>
  <si>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</si>
  <si>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</si>
  <si>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</si>
  <si>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</si>
  <si>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</si>
  <si>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</si>
  <si>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</si>
  <si>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</si>
  <si>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</si>
  <si>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</si>
  <si>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</si>
  <si>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</si>
  <si>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</si>
  <si>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</si>
  <si>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</si>
  <si>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</si>
  <si>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</si>
  <si>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</si>
  <si>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</si>
  <si>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</si>
  <si>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</si>
  <si>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</si>
  <si>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</si>
  <si>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</si>
  <si>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</si>
  <si>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</si>
  <si>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</si>
  <si>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</si>
  <si>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</si>
  <si>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</si>
  <si>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</si>
  <si>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</si>
  <si>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</si>
  <si>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</si>
  <si>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</si>
  <si>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</si>
  <si>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</si>
  <si>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</si>
  <si>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</si>
  <si>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</si>
  <si>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</si>
  <si>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</si>
  <si>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</si>
  <si>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</si>
  <si>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</si>
  <si>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</si>
  <si>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</si>
  <si>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</si>
  <si>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</si>
  <si>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</si>
  <si>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</si>
  <si>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</si>
  <si>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</si>
  <si>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</si>
  <si>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</si>
  <si>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</si>
  <si>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</si>
  <si>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</si>
  <si>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</si>
  <si>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</si>
  <si>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</si>
  <si>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</si>
  <si>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</si>
  <si>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</si>
  <si>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</si>
  <si>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</si>
  <si>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</si>
  <si>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</si>
  <si>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</si>
  <si>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</si>
  <si>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</si>
  <si>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</si>
  <si>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</si>
  <si>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</si>
  <si>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</si>
  <si>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</si>
  <si>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</si>
  <si>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</si>
  <si>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</si>
  <si>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</si>
  <si>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</si>
  <si>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</si>
  <si>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</si>
  <si>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</si>
  <si>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</si>
  <si>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</si>
  <si>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</si>
  <si>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</si>
  <si>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</si>
  <si>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</si>
  <si>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</si>
  <si>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</si>
  <si>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</si>
  <si>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</si>
  <si>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</si>
  <si>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</si>
  <si>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</si>
  <si>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</si>
  <si>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</si>
  <si>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</si>
  <si>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</si>
  <si>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</si>
  <si>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</si>
  <si>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</si>
  <si>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</si>
  <si>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</si>
  <si>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</si>
  <si>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</si>
  <si>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</si>
  <si>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</si>
  <si>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</si>
  <si>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</si>
  <si>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</si>
  <si>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</si>
  <si>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</si>
  <si>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</si>
  <si>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</si>
  <si>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</si>
  <si>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</si>
  <si>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</si>
  <si>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</si>
  <si>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</si>
  <si>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</si>
  <si>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</si>
  <si>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</si>
  <si>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</si>
  <si>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</si>
  <si>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</si>
  <si>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</si>
  <si>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</si>
  <si>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</si>
  <si>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</si>
  <si>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</si>
  <si>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</si>
  <si>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</si>
  <si>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</si>
  <si>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</si>
  <si>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</si>
  <si>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</si>
  <si>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</si>
  <si>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</si>
  <si>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</si>
  <si>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</si>
  <si>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</si>
  <si>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</si>
  <si>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</si>
  <si>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</si>
  <si>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</si>
  <si>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</si>
  <si>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</si>
  <si>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</si>
  <si>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</si>
  <si>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</si>
  <si>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</si>
  <si>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</si>
  <si>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</si>
  <si>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</si>
  <si>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</si>
  <si>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</si>
  <si>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</si>
  <si>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</si>
  <si>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</si>
  <si>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</si>
  <si>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</si>
  <si>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</si>
  <si>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</si>
  <si>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</si>
  <si>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</si>
  <si>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</si>
  <si>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</si>
  <si>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</si>
  <si>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</si>
  <si>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</si>
  <si>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</si>
  <si>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</si>
  <si>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</si>
  <si>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</si>
  <si>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</si>
  <si>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</si>
  <si>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</si>
  <si>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</si>
  <si>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</si>
  <si>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</si>
  <si>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</si>
  <si>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</si>
  <si>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</si>
  <si>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</si>
  <si>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</si>
  <si>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</si>
  <si>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</si>
  <si>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</si>
  <si>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</si>
  <si>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</si>
  <si>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</si>
  <si>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</si>
  <si>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</si>
  <si>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</si>
  <si>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</si>
  <si>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</si>
  <si>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</si>
  <si>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</si>
  <si>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</si>
  <si>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</si>
  <si>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</si>
  <si>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</si>
  <si>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</si>
  <si>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</si>
  <si>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</si>
  <si>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</si>
  <si>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</si>
  <si>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</si>
  <si>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</si>
  <si>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</si>
  <si>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</si>
  <si>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</si>
  <si>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</si>
  <si>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</si>
  <si>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</si>
  <si>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</si>
  <si>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</si>
  <si>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</si>
  <si>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</si>
  <si>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</si>
  <si>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</si>
  <si>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</si>
  <si>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</si>
  <si>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</si>
  <si>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</si>
  <si>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</si>
  <si>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</si>
  <si>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</si>
  <si>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</si>
  <si>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</si>
  <si>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</si>
  <si>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</si>
  <si>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</si>
  <si>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</si>
  <si>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</si>
  <si>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</si>
  <si>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</si>
  <si>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</si>
  <si>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</si>
  <si>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</si>
  <si>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</si>
  <si>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</si>
  <si>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</si>
  <si>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</si>
  <si>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</si>
  <si>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</si>
  <si>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</si>
  <si>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</si>
  <si>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</si>
  <si>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</si>
  <si>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</si>
  <si>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</si>
  <si>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</si>
  <si>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</si>
  <si>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</si>
  <si>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</si>
  <si>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</si>
  <si>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</si>
  <si>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</si>
  <si>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</si>
  <si>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</si>
  <si>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</si>
  <si>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</si>
  <si>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</si>
  <si>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</si>
  <si>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</si>
  <si>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</si>
  <si>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</si>
  <si>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</si>
  <si>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</si>
  <si>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</si>
  <si>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</si>
  <si>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</si>
  <si>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</si>
  <si>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</si>
  <si>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</si>
  <si>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</si>
  <si>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</si>
  <si>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</si>
  <si>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</si>
  <si>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</si>
  <si>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</si>
  <si>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</si>
  <si>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</si>
  <si>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</si>
  <si>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</si>
  <si>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</si>
  <si>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</si>
  <si>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</si>
  <si>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</si>
  <si>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</si>
  <si>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</si>
  <si>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</si>
  <si>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</si>
  <si>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</si>
  <si>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</si>
  <si>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</si>
  <si>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</si>
  <si>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</si>
  <si>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</si>
  <si>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</si>
  <si>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</si>
  <si>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</si>
  <si>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</si>
  <si>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</si>
  <si>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</si>
  <si>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</si>
  <si>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</si>
  <si>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</si>
  <si>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</si>
  <si>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</si>
  <si>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</si>
  <si>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</si>
  <si>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</si>
  <si>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</si>
  <si>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</si>
  <si>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</si>
  <si>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</si>
  <si>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</si>
  <si>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</si>
  <si>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</si>
  <si>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</si>
  <si>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</si>
  <si>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</si>
  <si>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</si>
  <si>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</si>
  <si>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</si>
  <si>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</si>
  <si>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</si>
  <si>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</si>
  <si>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</si>
  <si>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</si>
  <si>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</si>
  <si>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</si>
  <si>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</si>
  <si>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</si>
  <si>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</si>
  <si>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</si>
  <si>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</si>
  <si>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</si>
  <si>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</si>
  <si>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</si>
  <si>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</si>
  <si>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</si>
  <si>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</si>
  <si>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</si>
  <si>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</si>
  <si>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</si>
  <si>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</si>
  <si>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</si>
  <si>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</si>
  <si>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</si>
  <si>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</si>
  <si>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</si>
  <si>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</si>
  <si>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</si>
  <si>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</si>
  <si>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</si>
  <si>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</si>
  <si>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</si>
  <si>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</si>
  <si>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</si>
  <si>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</si>
  <si>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</si>
  <si>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</si>
  <si>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</si>
  <si>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</si>
  <si>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</si>
  <si>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</si>
  <si>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</si>
  <si>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</si>
  <si>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</si>
  <si>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</si>
  <si>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</si>
  <si>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</si>
  <si>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</si>
  <si>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</si>
  <si>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</si>
  <si>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</si>
  <si>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</si>
  <si>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</si>
  <si>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</si>
  <si>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</si>
  <si>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</si>
  <si>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</si>
  <si>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</si>
  <si>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</si>
  <si>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</si>
  <si>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</si>
  <si>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</si>
  <si>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</si>
  <si>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</si>
  <si>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</si>
  <si>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</si>
  <si>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</si>
  <si>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</si>
  <si>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</si>
  <si>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</si>
  <si>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</si>
  <si>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</si>
  <si>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</si>
  <si>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</si>
  <si>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</si>
  <si>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</si>
  <si>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</si>
  <si>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</si>
  <si>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</si>
  <si>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</si>
  <si>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</si>
  <si>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</si>
  <si>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</si>
  <si>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</si>
  <si>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</si>
  <si>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</si>
  <si>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</si>
  <si>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</si>
  <si>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</si>
  <si>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</si>
  <si>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</si>
  <si>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</si>
  <si>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</si>
  <si>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</si>
  <si>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</si>
  <si>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</si>
  <si>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</si>
  <si>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</si>
  <si>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</si>
  <si>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</si>
  <si>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</si>
  <si>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</si>
  <si>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</si>
  <si>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</si>
  <si>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</si>
  <si>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</si>
  <si>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</si>
  <si>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</si>
  <si>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</si>
  <si>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</si>
  <si>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</si>
  <si>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</si>
  <si>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</si>
  <si>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</si>
  <si>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</si>
  <si>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</si>
  <si>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</si>
  <si>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</si>
  <si>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</si>
  <si>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</si>
  <si>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</si>
  <si>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</si>
  <si>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</si>
  <si>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</si>
  <si>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</si>
  <si>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</si>
  <si>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</si>
  <si>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</si>
  <si>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</si>
  <si>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</si>
  <si>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</si>
  <si>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</si>
  <si>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</si>
  <si>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</si>
  <si>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</si>
  <si>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</si>
  <si>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</si>
  <si>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</si>
  <si>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</si>
  <si>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</si>
  <si>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</si>
  <si>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</si>
  <si>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</si>
  <si>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</si>
  <si>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</si>
  <si>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</si>
  <si>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</si>
  <si>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</si>
  <si>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</si>
  <si>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</si>
  <si>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</si>
  <si>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</si>
  <si>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</si>
  <si>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</si>
  <si>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</si>
  <si>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</si>
  <si>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</si>
  <si>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</si>
  <si>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</si>
  <si>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</si>
  <si>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</si>
  <si>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</si>
  <si>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</si>
  <si>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</si>
  <si>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</si>
  <si>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</si>
  <si>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</si>
  <si>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</si>
  <si>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</si>
  <si>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</si>
  <si>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</si>
  <si>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</si>
  <si>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</si>
  <si>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</si>
  <si>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</si>
  <si>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</si>
  <si>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</si>
  <si>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</si>
  <si>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</si>
  <si>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</si>
  <si>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</si>
  <si>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</si>
  <si>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</si>
  <si>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</si>
  <si>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</si>
  <si>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</si>
  <si>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</si>
  <si>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</si>
  <si>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</si>
  <si>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</si>
  <si>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</si>
  <si>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</si>
  <si>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</si>
  <si>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</si>
  <si>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</si>
  <si>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</si>
  <si>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</si>
  <si>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</si>
  <si>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</si>
  <si>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</si>
  <si>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</si>
  <si>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</si>
  <si>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</si>
  <si>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</si>
  <si>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</si>
  <si>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</si>
  <si>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</si>
  <si>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</si>
  <si>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</si>
  <si>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</si>
  <si>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</si>
  <si>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</si>
  <si>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</si>
  <si>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</si>
  <si>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</si>
  <si>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</si>
  <si>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</si>
  <si>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</si>
  <si>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</si>
  <si>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</si>
  <si>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</si>
  <si>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</si>
  <si>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</si>
  <si>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</si>
  <si>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</si>
  <si>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</si>
  <si>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</si>
  <si>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</si>
  <si>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</si>
  <si>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</si>
  <si>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</si>
  <si>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</si>
  <si>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</si>
  <si>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</si>
  <si>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</si>
  <si>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</si>
  <si>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</si>
  <si>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</si>
  <si>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</si>
  <si>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</si>
  <si>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</si>
  <si>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</si>
  <si>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</si>
  <si>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</si>
  <si>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</si>
  <si>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</si>
  <si>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</si>
  <si>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</si>
  <si>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</si>
  <si>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</si>
  <si>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</si>
  <si>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</si>
  <si>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</si>
  <si>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</si>
  <si>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</si>
  <si>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</si>
  <si>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</si>
  <si>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</si>
  <si>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</si>
  <si>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</si>
  <si>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</si>
  <si>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</si>
  <si>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</si>
  <si>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</si>
  <si>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</si>
  <si>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</si>
  <si>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</si>
  <si>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</si>
  <si>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</si>
  <si>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</si>
  <si>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</si>
  <si>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</si>
  <si>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</si>
  <si>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</si>
  <si>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</si>
  <si>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</si>
  <si>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</si>
  <si>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</si>
  <si>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</si>
  <si>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</si>
  <si>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</si>
  <si>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</si>
  <si>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</si>
  <si>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</si>
  <si>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</si>
  <si>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</si>
  <si>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</si>
  <si>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</si>
  <si>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</si>
  <si>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</si>
  <si>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</si>
  <si>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</si>
  <si>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</si>
  <si>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</si>
  <si>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</si>
  <si>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</si>
  <si>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</si>
  <si>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</si>
  <si>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</si>
  <si>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</si>
  <si>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</si>
  <si>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</si>
  <si>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</si>
  <si>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</si>
  <si>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</si>
  <si>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</si>
  <si>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</si>
  <si>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</si>
  <si>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</si>
  <si>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</si>
  <si>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</si>
  <si>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</si>
  <si>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</si>
  <si>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</si>
  <si>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</si>
  <si>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</si>
  <si>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</si>
  <si>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</si>
  <si>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</si>
  <si>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</si>
  <si>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</si>
  <si>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</si>
  <si>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</si>
  <si>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</si>
  <si>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</si>
  <si>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</si>
  <si>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</si>
  <si>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</si>
  <si>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</si>
  <si>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</si>
  <si>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</si>
  <si>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</si>
  <si>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</si>
  <si>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</si>
  <si>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</si>
  <si>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</si>
  <si>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</si>
  <si>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</si>
  <si>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</si>
  <si>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</si>
  <si>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</si>
  <si>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</si>
  <si>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</si>
  <si>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</si>
  <si>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</si>
  <si>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</si>
  <si>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</si>
  <si>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</si>
  <si>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</si>
  <si>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</si>
  <si>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</si>
  <si>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</si>
  <si>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</si>
  <si>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</si>
  <si>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</si>
  <si>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</si>
  <si>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</si>
  <si>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</si>
  <si>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</si>
  <si>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</si>
  <si>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</si>
  <si>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</si>
  <si>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</si>
  <si>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</si>
  <si>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</si>
  <si>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</si>
  <si>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</si>
  <si>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</si>
  <si>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</si>
  <si>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</si>
  <si>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</si>
  <si>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</si>
  <si>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</si>
  <si>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</si>
  <si>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</si>
  <si>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</si>
  <si>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</si>
  <si>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</si>
  <si>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</si>
  <si>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</si>
  <si>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</si>
  <si>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</si>
  <si>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</si>
  <si>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</si>
  <si>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</si>
  <si>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</si>
  <si>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</si>
  <si>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</si>
  <si>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</si>
  <si>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</si>
  <si>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</si>
  <si>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</si>
  <si>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</si>
  <si>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</si>
  <si>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</si>
  <si>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</si>
  <si>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</si>
  <si>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</si>
  <si>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</si>
  <si>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</si>
  <si>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</si>
  <si>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</si>
  <si>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</si>
  <si>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</si>
  <si>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</si>
  <si>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</si>
  <si>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</si>
  <si>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</si>
  <si>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</si>
  <si>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</si>
  <si>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</si>
  <si>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</si>
  <si>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</si>
  <si>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</si>
  <si>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</si>
  <si>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</si>
  <si>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</si>
  <si>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</si>
  <si>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</si>
  <si>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</si>
  <si>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</si>
  <si>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</si>
  <si>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</si>
  <si>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</si>
  <si>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</si>
  <si>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</si>
  <si>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</si>
  <si>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</si>
  <si>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</si>
  <si>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</si>
  <si>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</si>
  <si>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</si>
  <si>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</si>
  <si>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</si>
  <si>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</si>
  <si>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</si>
  <si>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</si>
  <si>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</si>
  <si>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</si>
  <si>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</si>
  <si>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</si>
  <si>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</si>
  <si>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</si>
  <si>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</si>
  <si>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</si>
  <si>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</si>
  <si>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</si>
  <si>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</si>
  <si>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</si>
  <si>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</si>
  <si>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</si>
  <si>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</si>
  <si>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</si>
  <si>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</si>
  <si>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</si>
  <si>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</si>
  <si>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</si>
  <si>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</si>
  <si>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</si>
  <si>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</si>
  <si>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</si>
  <si>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</si>
  <si>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</si>
  <si>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</si>
  <si>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</si>
  <si>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</si>
  <si>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</si>
  <si>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</si>
  <si>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</si>
  <si>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</si>
  <si>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</si>
  <si>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</si>
  <si>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</si>
  <si>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</si>
  <si>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</si>
  <si>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</si>
  <si>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</si>
  <si>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</si>
  <si>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</si>
  <si>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</si>
  <si>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</si>
  <si>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</si>
  <si>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</si>
  <si>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</si>
  <si>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</si>
  <si>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</si>
  <si>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</si>
  <si>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</si>
  <si>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</si>
  <si>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</si>
  <si>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</si>
  <si>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</si>
  <si>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</si>
  <si>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</si>
  <si>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</si>
  <si>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</si>
  <si>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</si>
  <si>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</si>
  <si>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</si>
  <si>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</si>
  <si>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</si>
  <si>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</si>
  <si>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</si>
  <si>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</si>
  <si>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</si>
  <si>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</si>
  <si>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</si>
  <si>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</si>
  <si>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</si>
  <si>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</si>
  <si>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</si>
  <si>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</si>
  <si>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</si>
  <si>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</si>
  <si>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</si>
  <si>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</si>
  <si>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</si>
  <si>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</si>
  <si>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</si>
  <si>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</si>
  <si>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</si>
  <si>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</si>
  <si>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</si>
  <si>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</si>
  <si>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</si>
  <si>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</si>
  <si>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</si>
  <si>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</si>
  <si>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</si>
  <si>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</si>
  <si>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</si>
  <si>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</si>
  <si>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</si>
  <si>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</si>
  <si>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</si>
  <si>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</si>
  <si>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</si>
  <si>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</si>
  <si>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</si>
  <si>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</si>
  <si>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</si>
  <si>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</si>
  <si>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</si>
  <si>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</si>
  <si>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</si>
  <si>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</si>
  <si>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</si>
  <si>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</si>
  <si>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</si>
  <si>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</si>
  <si>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</si>
  <si>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</si>
  <si>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</si>
  <si>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</si>
  <si>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</si>
  <si>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</si>
  <si>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</si>
  <si>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</si>
  <si>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</si>
  <si>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</si>
  <si>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</si>
  <si>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</si>
  <si>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</si>
  <si>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</si>
  <si>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</si>
  <si>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</si>
  <si>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</si>
  <si>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</si>
  <si>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</si>
  <si>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</si>
  <si>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</si>
  <si>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</si>
  <si>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</si>
  <si>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</si>
  <si>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</si>
  <si>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</si>
  <si>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</si>
  <si>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</si>
  <si>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</si>
  <si>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</si>
  <si>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</si>
  <si>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</si>
  <si>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</si>
  <si>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</si>
  <si>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</si>
  <si>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</si>
  <si>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</si>
  <si>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</si>
  <si>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</si>
  <si>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</si>
  <si>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</si>
  <si>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</si>
  <si>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</si>
  <si>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</si>
  <si>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</si>
  <si>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</si>
  <si>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</si>
  <si>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</si>
  <si>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</si>
  <si>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</si>
  <si>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</si>
  <si>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</si>
  <si>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</si>
  <si>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</si>
  <si>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</si>
  <si>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</si>
  <si>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</si>
  <si>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</si>
  <si>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</si>
  <si>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</si>
  <si>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</si>
  <si>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</si>
  <si>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</si>
  <si>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</si>
  <si>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</si>
  <si>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</si>
  <si>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</si>
  <si>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</si>
  <si>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</si>
  <si>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</si>
  <si>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</si>
  <si>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</si>
  <si>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</si>
  <si>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</si>
  <si>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</si>
  <si>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</si>
  <si>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</si>
  <si>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</si>
  <si>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</si>
  <si>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</si>
  <si>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</si>
  <si>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</si>
  <si>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</si>
  <si>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</si>
  <si>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</si>
  <si>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</si>
  <si>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</si>
  <si>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</si>
  <si>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</si>
  <si>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</si>
  <si>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</si>
  <si>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</si>
  <si>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</si>
  <si>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</si>
  <si>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</si>
  <si>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</si>
  <si>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</si>
  <si>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</si>
  <si>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</si>
  <si>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</si>
  <si>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</si>
  <si>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</si>
  <si>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</si>
  <si>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</si>
  <si>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</si>
  <si>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</si>
  <si>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</si>
  <si>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</si>
  <si>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</si>
  <si>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</si>
  <si>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</si>
  <si>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</si>
  <si>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</si>
  <si>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</si>
  <si>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</si>
  <si>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</si>
  <si>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</si>
  <si>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</si>
  <si>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</si>
  <si>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</si>
  <si>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</si>
  <si>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</si>
  <si>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</si>
  <si>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</si>
  <si>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</si>
  <si>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</si>
  <si>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</si>
  <si>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</si>
  <si>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</si>
  <si>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</si>
  <si>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</si>
  <si>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</si>
  <si>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</si>
  <si>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</si>
  <si>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</si>
  <si>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</si>
  <si>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</si>
  <si>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</si>
  <si>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</si>
  <si>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</si>
  <si>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</si>
  <si>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</si>
  <si>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</si>
  <si>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</si>
  <si>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</si>
  <si>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</si>
  <si>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</si>
  <si>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</si>
  <si>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</si>
  <si>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</si>
  <si>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</si>
  <si>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</si>
  <si>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</si>
  <si>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</si>
  <si>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</si>
  <si>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</si>
  <si>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</si>
  <si>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</si>
  <si>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</si>
  <si>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</si>
  <si>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</si>
  <si>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</si>
  <si>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</si>
  <si>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</si>
  <si>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</si>
  <si>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</si>
  <si>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</si>
  <si>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</si>
  <si>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</si>
  <si>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</si>
  <si>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</si>
  <si>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</si>
  <si>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</si>
  <si>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</si>
  <si>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</si>
  <si>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</si>
  <si>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</si>
  <si>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</si>
  <si>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</si>
  <si>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</si>
  <si>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</si>
  <si>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</si>
  <si>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</si>
  <si>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</si>
  <si>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</si>
  <si>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</si>
  <si>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</si>
  <si>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</si>
  <si>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</si>
  <si>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</si>
  <si>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</si>
  <si>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</si>
  <si>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</si>
  <si>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</si>
  <si>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</si>
  <si>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</si>
  <si>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</si>
  <si>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</si>
  <si>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</si>
  <si>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</si>
  <si>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</si>
  <si>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</si>
  <si>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</si>
  <si>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</si>
  <si>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</si>
  <si>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</si>
  <si>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</si>
  <si>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</si>
  <si>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</si>
  <si>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</si>
  <si>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</si>
  <si>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</si>
  <si>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</si>
  <si>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</si>
  <si>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</si>
  <si>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</si>
  <si>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</si>
  <si>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</si>
  <si>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</si>
  <si>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</si>
  <si>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</si>
  <si>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</si>
  <si>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</si>
  <si>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</si>
  <si>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</si>
  <si>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</si>
  <si>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</si>
  <si>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</si>
  <si>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</si>
  <si>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</si>
  <si>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</si>
  <si>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</si>
  <si>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</si>
  <si>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</si>
  <si>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</si>
  <si>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</si>
  <si>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</si>
  <si>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</si>
  <si>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</si>
  <si>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</si>
  <si>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</si>
  <si>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</si>
  <si>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</si>
  <si>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</si>
  <si>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</si>
  <si>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</si>
  <si>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</si>
  <si>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</si>
  <si>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</si>
  <si>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</si>
  <si>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</si>
  <si>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</si>
  <si>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</si>
  <si>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</si>
  <si>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</si>
  <si>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</si>
  <si>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</si>
  <si>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</si>
  <si>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</si>
  <si>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</si>
  <si>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</si>
  <si>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</si>
  <si>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</si>
  <si>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</si>
  <si>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</si>
  <si>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</si>
  <si>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</si>
  <si>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</si>
  <si>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</si>
  <si>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</si>
  <si>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</si>
  <si>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</si>
  <si>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</si>
  <si>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</si>
  <si>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</si>
  <si>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</si>
  <si>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</si>
  <si>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</si>
  <si>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</si>
  <si>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</si>
  <si>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</si>
  <si>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</si>
  <si>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</si>
  <si>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</si>
  <si>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</si>
  <si>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</si>
  <si>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</si>
  <si>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</si>
  <si>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</si>
  <si>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</si>
  <si>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</si>
  <si>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</si>
  <si>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</si>
  <si>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</si>
  <si>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</si>
  <si>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</si>
  <si>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</si>
  <si>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</si>
  <si>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</si>
  <si>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</si>
  <si>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</si>
  <si>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</si>
  <si>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</si>
  <si>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</si>
  <si>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</si>
  <si>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</si>
  <si>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</si>
  <si>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</si>
  <si>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</si>
  <si>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</si>
  <si>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</si>
  <si>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</si>
  <si>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</si>
  <si>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</si>
  <si>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</si>
  <si>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</si>
  <si>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</si>
  <si>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</si>
  <si>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</si>
  <si>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</si>
  <si>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</si>
  <si>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</si>
  <si>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</si>
  <si>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</si>
  <si>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</si>
  <si>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</si>
  <si>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</si>
  <si>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</si>
  <si>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</si>
  <si>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</si>
  <si>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</si>
  <si>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</si>
  <si>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</si>
  <si>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</si>
  <si>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</si>
  <si>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</si>
  <si>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</si>
  <si>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</si>
  <si>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</si>
  <si>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</si>
  <si>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</si>
  <si>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</si>
  <si>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</si>
  <si>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</si>
  <si>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</si>
  <si>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</si>
  <si>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</si>
  <si>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</si>
  <si>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</si>
  <si>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</si>
  <si>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</si>
  <si>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</si>
  <si>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</si>
  <si>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</si>
  <si>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</si>
  <si>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</si>
  <si>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</si>
  <si>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</si>
  <si>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</si>
  <si>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</si>
  <si>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</si>
  <si>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</si>
  <si>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</si>
  <si>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</si>
  <si>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</si>
  <si>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</si>
  <si>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</si>
  <si>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</si>
  <si>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</si>
  <si>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</si>
  <si>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</si>
  <si>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</si>
  <si>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</si>
  <si>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</si>
  <si>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</si>
  <si>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</si>
  <si>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</si>
  <si>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</si>
  <si>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</si>
  <si>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</si>
  <si>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</si>
  <si>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</si>
  <si>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</si>
  <si>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</si>
  <si>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</si>
  <si>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</si>
  <si>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</si>
  <si>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</si>
  <si>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</si>
  <si>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</si>
  <si>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</si>
  <si>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</si>
  <si>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</si>
  <si>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</si>
  <si>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</si>
  <si>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</si>
  <si>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</si>
  <si>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</si>
  <si>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</si>
  <si>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</si>
  <si>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</si>
  <si>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</si>
  <si>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</si>
  <si>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</si>
  <si>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</si>
  <si>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</si>
  <si>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</si>
  <si>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</si>
  <si>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</si>
  <si>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</si>
  <si>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</si>
  <si>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</si>
  <si>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</si>
  <si>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</si>
  <si>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</si>
  <si>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</si>
  <si>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</si>
  <si>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</si>
  <si>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</si>
  <si>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</si>
  <si>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</si>
  <si>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</si>
  <si>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</si>
  <si>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</si>
  <si>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</si>
  <si>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</si>
  <si>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</si>
  <si>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</si>
  <si>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</si>
  <si>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</si>
  <si>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</si>
  <si>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</si>
  <si>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</si>
  <si>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</si>
  <si>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</si>
  <si>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</si>
  <si>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</si>
  <si>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</si>
  <si>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</si>
  <si>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</si>
  <si>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</si>
  <si>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</si>
  <si>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</si>
  <si>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</si>
  <si>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</si>
  <si>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</si>
  <si>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</si>
  <si>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</si>
  <si>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</si>
  <si>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</si>
  <si>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</si>
  <si>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</si>
  <si>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</si>
  <si>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</si>
  <si>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</si>
  <si>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</si>
  <si>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</si>
  <si>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</si>
  <si>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</si>
  <si>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</si>
  <si>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</si>
  <si>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</si>
  <si>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</si>
  <si>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</si>
  <si>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</si>
  <si>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</si>
  <si>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</si>
  <si>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</si>
  <si>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</si>
  <si>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</si>
  <si>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</si>
  <si>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</si>
  <si>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</si>
  <si>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</si>
  <si>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</si>
  <si>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</si>
  <si>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</si>
  <si>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</si>
  <si>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</si>
  <si>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</si>
  <si>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</si>
  <si>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</si>
  <si>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</si>
  <si>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</si>
  <si>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</si>
  <si>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</si>
  <si>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</si>
  <si>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</si>
  <si>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</si>
  <si>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</si>
  <si>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</si>
  <si>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</si>
  <si>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</si>
  <si>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</si>
  <si>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</si>
  <si>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</si>
  <si>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</si>
  <si>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</si>
  <si>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</si>
  <si>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</si>
  <si>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</si>
  <si>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</si>
  <si>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</si>
  <si>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</si>
  <si>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</si>
  <si>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</si>
  <si>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</si>
  <si>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</si>
  <si>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</si>
  <si>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</si>
  <si>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</si>
  <si>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</si>
  <si>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</si>
  <si>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</si>
  <si>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</si>
  <si>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</si>
  <si>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</si>
  <si>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</si>
  <si>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</si>
  <si>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</si>
  <si>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</si>
  <si>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</si>
  <si>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</si>
  <si>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</si>
  <si>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</si>
  <si>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</si>
  <si>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</si>
  <si>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</si>
  <si>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</si>
  <si>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</si>
  <si>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</si>
  <si>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</si>
  <si>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</si>
  <si>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</si>
  <si>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</si>
  <si>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</si>
  <si>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</si>
  <si>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</si>
  <si>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</si>
  <si>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</si>
  <si>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</si>
  <si>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</si>
  <si>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</si>
  <si>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</si>
  <si>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</si>
  <si>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</si>
  <si>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</si>
  <si>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</si>
  <si>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</si>
  <si>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</si>
  <si>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</si>
  <si>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</si>
  <si>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</si>
  <si>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</si>
  <si>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</si>
  <si>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</si>
  <si>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</si>
  <si>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</si>
  <si>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</si>
  <si>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</si>
  <si>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</si>
  <si>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</si>
  <si>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</si>
  <si>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</si>
  <si>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</si>
  <si>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</si>
  <si>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</si>
  <si>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</si>
  <si>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</si>
  <si>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</si>
  <si>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</si>
  <si>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</si>
  <si>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</si>
  <si>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</si>
  <si>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</si>
  <si>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</si>
  <si>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</si>
  <si>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</si>
  <si>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</si>
  <si>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</si>
  <si>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</si>
  <si>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</si>
  <si>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</si>
  <si>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</si>
  <si>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</si>
  <si>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</si>
  <si>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</si>
  <si>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</si>
  <si>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</si>
  <si>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</si>
  <si>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</si>
  <si>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</si>
  <si>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</si>
  <si>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</si>
  <si>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</si>
  <si>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</si>
  <si>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</si>
  <si>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</si>
  <si>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</si>
  <si>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</si>
  <si>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</si>
  <si>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</si>
  <si>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</si>
  <si>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</si>
  <si>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</si>
  <si>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</si>
  <si>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</si>
  <si>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</si>
  <si>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</si>
  <si>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</si>
  <si>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</si>
  <si>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</si>
  <si>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</si>
  <si>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</si>
  <si>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</si>
  <si>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</si>
  <si>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</si>
  <si>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</si>
  <si>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</si>
  <si>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</si>
  <si>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</si>
  <si>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</si>
  <si>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</si>
  <si>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</si>
  <si>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</si>
  <si>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</si>
  <si>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</si>
  <si>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</si>
  <si>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</si>
  <si>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</si>
  <si>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</si>
  <si>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</si>
  <si>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</si>
  <si>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</si>
  <si>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</si>
  <si>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</si>
  <si>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</si>
  <si>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</si>
  <si>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</si>
  <si>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</si>
  <si>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</si>
  <si>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</si>
  <si>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</si>
  <si>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</si>
  <si>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</si>
  <si>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</si>
  <si>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</si>
  <si>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</si>
  <si>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</si>
  <si>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</si>
  <si>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</si>
  <si>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</si>
  <si>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</si>
  <si>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</si>
  <si>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</si>
  <si>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</si>
  <si>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</si>
  <si>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</si>
  <si>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</si>
  <si>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</si>
  <si>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</si>
  <si>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</si>
  <si>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</si>
  <si>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</si>
  <si>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</si>
  <si>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</si>
  <si>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</si>
  <si>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</si>
  <si>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</si>
  <si>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</si>
  <si>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</si>
  <si>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</si>
  <si>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</si>
  <si>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</si>
  <si>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</si>
  <si>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</si>
  <si>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</si>
  <si>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</si>
  <si>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</si>
  <si>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</si>
  <si>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</si>
  <si>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</si>
  <si>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</si>
  <si>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</si>
  <si>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</si>
  <si>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</si>
  <si>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</si>
  <si>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</si>
  <si>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</si>
  <si>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</si>
  <si>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</si>
  <si>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</si>
  <si>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</si>
  <si>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</si>
  <si>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</si>
  <si>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</si>
  <si>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</si>
  <si>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</si>
  <si>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</si>
  <si>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</si>
  <si>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</si>
  <si>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</si>
  <si>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</si>
  <si>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</si>
  <si>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</si>
  <si>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</si>
  <si>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</si>
  <si>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</si>
  <si>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</si>
  <si>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</si>
  <si>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</si>
  <si>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</si>
  <si>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</si>
  <si>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</si>
  <si>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</si>
  <si>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</si>
  <si>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</si>
  <si>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</si>
  <si>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</si>
  <si>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</si>
  <si>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</si>
  <si>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</si>
  <si>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</si>
  <si>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</si>
  <si>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</si>
  <si>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</si>
  <si>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</si>
  <si>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</si>
  <si>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</si>
  <si>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</si>
  <si>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</si>
  <si>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</si>
  <si>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</si>
  <si>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</si>
  <si>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</si>
  <si>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</si>
  <si>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</si>
  <si>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</si>
  <si>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</si>
  <si>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</si>
  <si>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</si>
  <si>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</si>
  <si>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</si>
  <si>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</si>
  <si>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</si>
  <si>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</si>
  <si>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</si>
  <si>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</si>
  <si>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</si>
  <si>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</si>
  <si>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</si>
  <si>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</si>
  <si>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</si>
  <si>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</si>
  <si>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</si>
  <si>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</si>
  <si>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</si>
  <si>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</si>
  <si>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</si>
  <si>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</si>
  <si>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</si>
  <si>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</si>
  <si>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</si>
  <si>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</si>
  <si>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</si>
  <si>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</si>
  <si>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</si>
  <si>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</si>
  <si>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</si>
  <si>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</si>
  <si>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</si>
  <si>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</si>
  <si>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</si>
  <si>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</si>
  <si>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</si>
  <si>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</si>
  <si>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</si>
  <si>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</si>
  <si>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</si>
  <si>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</si>
  <si>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</si>
  <si>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</si>
  <si>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</si>
  <si>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</si>
  <si>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</si>
  <si>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</si>
  <si>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</si>
  <si>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</si>
  <si>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</si>
  <si>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</si>
  <si>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</si>
  <si>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</si>
  <si>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</si>
  <si>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</si>
  <si>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</si>
  <si>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</si>
  <si>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</si>
  <si>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</si>
  <si>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</si>
  <si>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</si>
  <si>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</si>
  <si>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</si>
  <si>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</si>
  <si>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</si>
  <si>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</si>
  <si>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</si>
  <si>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</si>
  <si>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</si>
  <si>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</si>
  <si>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</si>
  <si>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</si>
  <si>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</si>
  <si>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</si>
  <si>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</si>
  <si>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</si>
  <si>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</si>
  <si>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</si>
  <si>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</si>
  <si>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</si>
  <si>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</si>
  <si>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</si>
  <si>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</si>
  <si>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</si>
  <si>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</si>
  <si>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</si>
  <si>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</si>
  <si>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</si>
  <si>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</si>
  <si>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</si>
  <si>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</si>
  <si>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</si>
  <si>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</si>
  <si>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</si>
  <si>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</si>
  <si>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</si>
  <si>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</si>
  <si>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</si>
  <si>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</si>
  <si>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</si>
  <si>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</si>
  <si>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</si>
  <si>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</si>
  <si>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</si>
  <si>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</si>
  <si>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</si>
  <si>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</si>
  <si>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</si>
  <si>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</si>
  <si>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</si>
  <si>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</si>
  <si>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</si>
  <si>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</si>
  <si>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</si>
  <si>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</si>
  <si>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</si>
  <si>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</si>
  <si>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</si>
  <si>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</si>
  <si>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</si>
  <si>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</si>
  <si>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</si>
  <si>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</si>
  <si>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</si>
  <si>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</si>
  <si>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</si>
  <si>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</si>
  <si>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</si>
  <si>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</si>
  <si>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</si>
  <si>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</si>
  <si>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</si>
  <si>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</si>
  <si>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</si>
  <si>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</si>
  <si>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</si>
  <si>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</si>
  <si>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</si>
  <si>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</si>
  <si>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</si>
  <si>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</si>
  <si>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</si>
  <si>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</si>
  <si>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</si>
  <si>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</si>
  <si>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</si>
  <si>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</si>
  <si>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</si>
  <si>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</si>
  <si>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</si>
  <si>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</si>
  <si>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</si>
  <si>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</si>
  <si>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</si>
  <si>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</si>
  <si>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</si>
  <si>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</si>
  <si>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</si>
  <si>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</si>
  <si>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</si>
  <si>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</si>
  <si>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</si>
  <si>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</si>
  <si>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</si>
  <si>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</si>
  <si>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</si>
  <si>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</si>
  <si>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</si>
  <si>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</si>
  <si>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</si>
  <si>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</si>
  <si>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</si>
  <si>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</si>
  <si>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</si>
  <si>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</si>
  <si>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</si>
  <si>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</si>
  <si>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</si>
  <si>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</si>
  <si>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</si>
  <si>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</si>
  <si>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</si>
  <si>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</si>
  <si>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</si>
  <si>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</si>
  <si>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</si>
  <si>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</si>
  <si>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</si>
  <si>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</si>
  <si>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</si>
  <si>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</si>
  <si>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</si>
  <si>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</si>
  <si>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</si>
  <si>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</si>
  <si>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</si>
  <si>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</si>
  <si>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</si>
  <si>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</si>
  <si>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</si>
  <si>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</si>
  <si>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</si>
  <si>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</si>
  <si>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</si>
  <si>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</si>
  <si>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</si>
  <si>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</si>
  <si>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</si>
  <si>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</si>
  <si>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</si>
  <si>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</si>
  <si>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</si>
  <si>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</si>
  <si>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</si>
  <si>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</si>
  <si>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</si>
  <si>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</si>
  <si>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</si>
  <si>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</si>
  <si>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</si>
  <si>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</si>
  <si>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</si>
  <si>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</si>
  <si>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</si>
  <si>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</si>
  <si>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</si>
  <si>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</si>
  <si>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</si>
  <si>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</si>
  <si>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</si>
  <si>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</si>
  <si>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</si>
  <si>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</si>
  <si>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</si>
  <si>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</si>
  <si>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</si>
  <si>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</si>
  <si>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</si>
  <si>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</si>
  <si>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</si>
  <si>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</si>
  <si>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</si>
  <si>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</si>
  <si>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</si>
  <si>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</si>
  <si>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</si>
  <si>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</si>
  <si>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</si>
  <si>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</si>
  <si>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</si>
  <si>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</si>
  <si>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</si>
  <si>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</si>
  <si>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</si>
  <si>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</si>
  <si>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</si>
  <si>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</si>
  <si>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</si>
  <si>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</si>
  <si>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</si>
  <si>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</si>
  <si>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</si>
  <si>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</si>
  <si>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</si>
  <si>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</si>
  <si>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</si>
  <si>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</si>
  <si>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</si>
  <si>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</si>
  <si>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</si>
  <si>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</si>
  <si>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</si>
  <si>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</si>
  <si>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</si>
  <si>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</si>
  <si>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</si>
  <si>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</si>
  <si>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</si>
  <si>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</si>
  <si>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</si>
  <si>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</si>
  <si>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</si>
  <si>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</si>
  <si>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</si>
  <si>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</si>
  <si>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</si>
  <si>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</si>
  <si>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</si>
  <si>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</si>
  <si>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</si>
  <si>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</si>
  <si>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</si>
  <si>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</si>
  <si>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</si>
  <si>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</si>
  <si>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</si>
  <si>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</si>
  <si>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</si>
  <si>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</si>
  <si>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</si>
  <si>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</si>
  <si>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</si>
  <si>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</si>
  <si>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</si>
  <si>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</si>
  <si>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</si>
  <si>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</si>
  <si>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</si>
  <si>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</si>
  <si>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</si>
  <si>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</si>
  <si>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</si>
  <si>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</si>
  <si>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</si>
  <si>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</si>
  <si>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</si>
  <si>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</si>
  <si>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</si>
  <si>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</si>
  <si>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</si>
  <si>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</si>
  <si>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</si>
  <si>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</si>
  <si>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</si>
  <si>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</si>
  <si>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</si>
  <si>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</si>
  <si>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</si>
  <si>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</si>
  <si>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</si>
  <si>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</si>
  <si>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</si>
  <si>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</si>
  <si>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</si>
  <si>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</si>
  <si>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</si>
  <si>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</si>
  <si>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</si>
  <si>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</si>
  <si>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</si>
  <si>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</si>
  <si>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</si>
  <si>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</si>
  <si>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</si>
  <si>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</si>
  <si>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</si>
  <si>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</si>
  <si>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</si>
  <si>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</si>
  <si>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</si>
  <si>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</si>
  <si>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</si>
  <si>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</si>
  <si>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</si>
  <si>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</si>
  <si>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</si>
  <si>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</si>
  <si>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</si>
  <si>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</si>
  <si>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</si>
  <si>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</si>
  <si>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</si>
  <si>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</si>
  <si>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</si>
  <si>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</si>
  <si>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</si>
  <si>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</si>
  <si>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</si>
  <si>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</si>
  <si>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</si>
  <si>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</si>
  <si>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</si>
  <si>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</si>
  <si>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</si>
  <si>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</si>
  <si>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</si>
  <si>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</si>
  <si>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</si>
  <si>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</si>
  <si>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</si>
  <si>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</si>
  <si>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</si>
  <si>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</si>
  <si>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</si>
  <si>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</si>
  <si>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</si>
  <si>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</si>
  <si>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</si>
  <si>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</si>
  <si>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</si>
  <si>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</si>
  <si>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</si>
  <si>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</si>
  <si>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</si>
  <si>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</si>
  <si>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</si>
  <si>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</si>
  <si>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</si>
  <si>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</si>
  <si>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</si>
  <si>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</si>
  <si>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</si>
  <si>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</si>
  <si>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</si>
  <si>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</si>
  <si>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</si>
  <si>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</si>
  <si>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</si>
  <si>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</si>
  <si>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</si>
  <si>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</si>
  <si>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</si>
  <si>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</si>
  <si>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</si>
  <si>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</si>
  <si>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</si>
  <si>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</si>
  <si>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</si>
  <si>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</si>
  <si>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</si>
  <si>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</si>
  <si>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</si>
  <si>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</si>
  <si>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</si>
  <si>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</si>
  <si>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</si>
  <si>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</si>
  <si>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</si>
  <si>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</si>
  <si>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</si>
  <si>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</si>
  <si>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</si>
  <si>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</si>
  <si>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</si>
  <si>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</si>
  <si>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</si>
  <si>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</si>
  <si>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</si>
  <si>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</si>
  <si>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</si>
  <si>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</si>
  <si>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</si>
  <si>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</si>
  <si>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</si>
  <si>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</si>
  <si>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</si>
  <si>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</si>
  <si>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</si>
  <si>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</si>
  <si>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</si>
  <si>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</si>
  <si>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</si>
  <si>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</si>
  <si>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</si>
  <si>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</si>
  <si>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</si>
  <si>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</si>
  <si>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</si>
  <si>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</si>
  <si>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</si>
  <si>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</si>
  <si>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</si>
  <si>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</si>
  <si>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</si>
  <si>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</si>
  <si>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</si>
  <si>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</si>
  <si>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</si>
  <si>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</si>
  <si>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</si>
  <si>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</si>
  <si>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</si>
  <si>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</si>
  <si>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</si>
  <si>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</si>
  <si>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</si>
  <si>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</si>
  <si>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</si>
  <si>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</si>
  <si>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</si>
  <si>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</si>
  <si>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</si>
  <si>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</si>
  <si>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</si>
  <si>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</si>
  <si>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</si>
  <si>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</si>
  <si>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</si>
  <si>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</si>
  <si>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</si>
  <si>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</si>
  <si>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</si>
  <si>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</si>
  <si>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</si>
  <si>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</si>
  <si>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</si>
  <si>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</si>
  <si>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</si>
  <si>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</si>
  <si>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</si>
  <si>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</si>
  <si>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</si>
  <si>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</si>
  <si>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</si>
  <si>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</si>
  <si>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</si>
  <si>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</si>
  <si>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</si>
  <si>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</si>
  <si>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</si>
  <si>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</si>
  <si>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</si>
  <si>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</si>
  <si>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</si>
  <si>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</si>
  <si>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</si>
  <si>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</si>
  <si>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</si>
  <si>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</si>
  <si>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</si>
  <si>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</si>
  <si>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</si>
  <si>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</si>
  <si>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</si>
  <si>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</si>
  <si>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</si>
  <si>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</si>
  <si>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</si>
  <si>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</si>
  <si>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</si>
  <si>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</si>
  <si>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</si>
  <si>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</si>
  <si>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</si>
  <si>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</si>
  <si>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</si>
  <si>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</si>
  <si>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</si>
  <si>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</si>
  <si>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</si>
  <si>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</si>
  <si>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</si>
  <si>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</si>
  <si>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</si>
  <si>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</si>
  <si>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</si>
  <si>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</si>
  <si>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</si>
  <si>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</si>
  <si>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</si>
  <si>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</si>
  <si>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</si>
  <si>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</si>
  <si>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</si>
  <si>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</si>
  <si>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</si>
  <si>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</si>
  <si>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</si>
  <si>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</si>
  <si>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</si>
  <si>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</si>
  <si>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</si>
  <si>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</si>
  <si>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</si>
  <si>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</si>
  <si>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</si>
  <si>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</si>
  <si>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</si>
  <si>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</si>
  <si>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</si>
  <si>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</si>
  <si>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</si>
  <si>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</si>
  <si>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</si>
  <si>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</si>
  <si>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</si>
  <si>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</si>
  <si>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</si>
  <si>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</si>
  <si>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</si>
  <si>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</si>
  <si>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</si>
  <si>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</si>
  <si>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</si>
  <si>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</si>
  <si>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</si>
  <si>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</si>
  <si>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</si>
  <si>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</si>
  <si>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</si>
  <si>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</si>
  <si>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</si>
  <si>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</si>
  <si>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</si>
  <si>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</si>
  <si>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</si>
  <si>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</si>
  <si>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</si>
  <si>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</si>
  <si>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</si>
  <si>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</si>
  <si>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</si>
  <si>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</si>
  <si>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</si>
  <si>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</si>
  <si>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</si>
  <si>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</si>
  <si>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</si>
  <si>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</si>
  <si>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</si>
  <si>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</si>
  <si>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</si>
  <si>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</si>
  <si>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</si>
  <si>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</si>
  <si>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</si>
  <si>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</si>
  <si>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</si>
  <si>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</si>
  <si>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</si>
  <si>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</si>
  <si>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</si>
  <si>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</si>
  <si>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</si>
  <si>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</si>
  <si>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</si>
  <si>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</si>
  <si>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</si>
  <si>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</si>
  <si>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</si>
  <si>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</si>
  <si>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</si>
  <si>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</si>
  <si>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</si>
  <si>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</si>
  <si>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</si>
  <si>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</si>
  <si>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</si>
  <si>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</si>
  <si>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</si>
  <si>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</si>
  <si>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</si>
  <si>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</si>
  <si>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</si>
  <si>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</si>
  <si>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</si>
  <si>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</si>
  <si>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</si>
  <si>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</si>
  <si>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</si>
  <si>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</si>
  <si>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</si>
  <si>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</si>
  <si>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</si>
  <si>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</si>
  <si>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</si>
  <si>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</si>
  <si>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</si>
  <si>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</si>
  <si>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</si>
  <si>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</si>
  <si>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</si>
  <si>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</si>
  <si>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</si>
  <si>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</si>
  <si>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</si>
  <si>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</si>
  <si>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</si>
  <si>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</si>
  <si>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</si>
  <si>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</si>
  <si>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</si>
  <si>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</si>
  <si>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</si>
  <si>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</si>
  <si>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</si>
  <si>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</si>
  <si>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</si>
  <si>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</si>
  <si>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</si>
  <si>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</si>
  <si>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</si>
  <si>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</si>
  <si>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</si>
  <si>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</si>
  <si>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</si>
  <si>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</si>
  <si>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</si>
  <si>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</si>
  <si>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</si>
  <si>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</si>
  <si>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</si>
  <si>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</si>
  <si>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</si>
  <si>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</si>
  <si>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</si>
  <si>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</si>
  <si>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</si>
  <si>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</si>
  <si>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</si>
  <si>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</si>
  <si>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</si>
  <si>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</si>
  <si>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</si>
  <si>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</si>
  <si>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</si>
  <si>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</si>
  <si>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</si>
  <si>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</si>
  <si>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</si>
  <si>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</si>
  <si>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</si>
  <si>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</si>
  <si>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</si>
  <si>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</si>
  <si>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</si>
  <si>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</si>
  <si>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</si>
  <si>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</si>
  <si>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</si>
  <si>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</si>
  <si>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</si>
  <si>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</si>
  <si>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</si>
  <si>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</si>
  <si>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</si>
  <si>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</si>
  <si>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</si>
  <si>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</si>
  <si>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</si>
  <si>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</si>
  <si>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</si>
  <si>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</si>
  <si>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</si>
  <si>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</si>
  <si>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</si>
  <si>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</si>
  <si>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</si>
  <si>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</si>
  <si>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</si>
  <si>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</si>
  <si>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</si>
  <si>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</si>
  <si>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</si>
  <si>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</si>
  <si>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</si>
  <si>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</si>
  <si>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</si>
  <si>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</si>
  <si>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</si>
  <si>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</si>
  <si>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</si>
  <si>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</si>
  <si>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</si>
  <si>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</si>
  <si>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</si>
  <si>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</si>
  <si>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</si>
  <si>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</si>
  <si>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</si>
  <si>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</si>
  <si>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</si>
  <si>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</si>
  <si>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</si>
  <si>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</si>
  <si>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</si>
  <si>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</si>
  <si>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</si>
  <si>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</si>
  <si>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</si>
  <si>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</si>
  <si>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</si>
  <si>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</si>
  <si>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</si>
  <si>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</si>
  <si>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</si>
  <si>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</si>
  <si>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</si>
  <si>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</si>
  <si>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</si>
  <si>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</si>
  <si>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</si>
  <si>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</si>
  <si>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</si>
  <si>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</si>
  <si>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</si>
  <si>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</si>
  <si>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</si>
  <si>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</si>
  <si>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</si>
  <si>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</si>
  <si>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</si>
  <si>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</si>
  <si>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</si>
  <si>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</si>
  <si>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</si>
  <si>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</si>
  <si>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</si>
  <si>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</si>
  <si>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</si>
  <si>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</si>
  <si>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</si>
  <si>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</si>
  <si>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</si>
  <si>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</si>
  <si>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</si>
  <si>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</si>
  <si>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</si>
  <si>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</si>
  <si>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</si>
  <si>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</si>
  <si>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</si>
  <si>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</si>
  <si>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</si>
  <si>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</si>
  <si>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</si>
  <si>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</si>
  <si>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</si>
  <si>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</si>
  <si>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</si>
  <si>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</si>
  <si>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</si>
  <si>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</si>
  <si>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</si>
  <si>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</si>
  <si>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</si>
  <si>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</si>
  <si>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</si>
  <si>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</si>
  <si>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</si>
  <si>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</si>
  <si>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</si>
  <si>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</si>
  <si>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</si>
  <si>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</si>
  <si>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</si>
  <si>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</si>
  <si>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</si>
  <si>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</si>
  <si>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</si>
  <si>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</si>
  <si>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</si>
  <si>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</si>
  <si>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</si>
  <si>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</si>
  <si>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</si>
  <si>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</si>
  <si>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</si>
  <si>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</si>
  <si>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</si>
  <si>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</si>
  <si>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</si>
  <si>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</si>
  <si>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</si>
  <si>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</si>
  <si>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</si>
  <si>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</si>
  <si>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</si>
  <si>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</si>
  <si>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</si>
  <si>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</si>
  <si>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</si>
  <si>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</si>
  <si>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</si>
  <si>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</si>
  <si>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</si>
  <si>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</si>
  <si>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</si>
  <si>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</si>
  <si>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</si>
  <si>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</si>
  <si>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</si>
  <si>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</si>
  <si>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</si>
  <si>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</si>
  <si>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</si>
  <si>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</si>
  <si>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</si>
  <si>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</si>
  <si>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</si>
  <si>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</si>
  <si>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</si>
  <si>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</si>
  <si>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</si>
  <si>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</si>
  <si>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</si>
  <si>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</si>
  <si>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</si>
  <si>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</si>
  <si>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</si>
  <si>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</si>
  <si>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</si>
  <si>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</si>
  <si>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</si>
  <si>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</si>
  <si>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</si>
  <si>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</si>
  <si>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</si>
  <si>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</si>
  <si>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</si>
  <si>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</si>
  <si>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</si>
  <si>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</si>
  <si>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</si>
  <si>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</si>
  <si>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</si>
  <si>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</si>
  <si>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</si>
  <si>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</si>
  <si>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</si>
  <si>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</si>
  <si>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</si>
  <si>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</si>
  <si>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</si>
  <si>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</si>
  <si>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</si>
  <si>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</si>
  <si>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</si>
  <si>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</si>
  <si>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</si>
  <si>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</si>
  <si>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</si>
  <si>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</si>
  <si>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</si>
  <si>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</si>
  <si>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</si>
  <si>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</si>
  <si>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</si>
  <si>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</si>
  <si>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</si>
  <si>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</si>
  <si>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</si>
  <si>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</si>
  <si>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</si>
  <si>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</si>
  <si>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</si>
  <si>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</si>
  <si>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</si>
  <si>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</si>
  <si>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</si>
  <si>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</si>
  <si>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</si>
  <si>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</si>
  <si>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</si>
  <si>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</si>
  <si>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</si>
  <si>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</si>
  <si>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</si>
  <si>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</si>
  <si>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</si>
  <si>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</si>
  <si>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</si>
  <si>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</si>
  <si>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</si>
  <si>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</si>
  <si>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</si>
  <si>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</si>
  <si>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</si>
  <si>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</si>
  <si>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</si>
  <si>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</si>
  <si>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</si>
  <si>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</si>
  <si>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</si>
  <si>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</si>
  <si>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</si>
  <si>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</si>
  <si>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</si>
  <si>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</si>
  <si>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</si>
  <si>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</si>
  <si>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</si>
  <si>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</si>
  <si>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</si>
  <si>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</si>
  <si>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</si>
  <si>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</si>
  <si>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</si>
  <si>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</si>
  <si>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</si>
  <si>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</si>
  <si>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</si>
  <si>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</si>
  <si>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</si>
  <si>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</si>
  <si>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</si>
  <si>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</si>
  <si>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</si>
  <si>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</si>
  <si>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</si>
  <si>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</si>
  <si>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</si>
  <si>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</si>
  <si>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</si>
  <si>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</si>
  <si>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</si>
  <si>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</si>
  <si>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</si>
  <si>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</si>
  <si>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</si>
  <si>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</si>
  <si>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</si>
  <si>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</si>
  <si>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</si>
  <si>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</si>
  <si>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</si>
  <si>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</si>
  <si>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</si>
  <si>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</si>
  <si>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</si>
  <si>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</si>
  <si>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</si>
  <si>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</si>
  <si>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</si>
  <si>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</si>
  <si>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</si>
  <si>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</si>
  <si>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</si>
  <si>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</si>
  <si>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</si>
  <si>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</si>
  <si>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</si>
  <si>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</si>
  <si>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</si>
  <si>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</si>
  <si>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</si>
  <si>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</si>
  <si>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</si>
  <si>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</si>
  <si>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</si>
  <si>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</si>
  <si>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</si>
  <si>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</si>
  <si>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</si>
  <si>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</si>
  <si>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</si>
  <si>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</si>
  <si>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</si>
  <si>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</si>
  <si>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</si>
  <si>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</si>
  <si>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</si>
  <si>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</si>
  <si>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</si>
  <si>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</si>
  <si>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</si>
  <si>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</si>
  <si>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</si>
  <si>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</si>
  <si>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</si>
  <si>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</si>
  <si>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</si>
  <si>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</si>
  <si>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</si>
  <si>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</si>
  <si>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</si>
  <si>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</si>
  <si>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</si>
  <si>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</si>
  <si>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</si>
  <si>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</si>
  <si>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</si>
  <si>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</si>
  <si>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</si>
  <si>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</si>
  <si>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</si>
  <si>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</si>
  <si>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</si>
  <si>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</si>
  <si>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</si>
  <si>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</si>
  <si>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</si>
  <si>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</si>
  <si>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</si>
  <si>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</si>
  <si>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</si>
  <si>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</si>
  <si>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</si>
  <si>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</si>
  <si>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</si>
  <si>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</si>
  <si>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</si>
  <si>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</si>
  <si>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</si>
  <si>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</si>
  <si>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</si>
  <si>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</si>
  <si>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</si>
  <si>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</si>
  <si>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</si>
  <si>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</si>
  <si>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</si>
  <si>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</si>
  <si>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</si>
  <si>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</si>
  <si>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</si>
  <si>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</si>
  <si>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</si>
  <si>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</si>
  <si>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</si>
  <si>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</si>
  <si>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</si>
  <si>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</si>
  <si>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</si>
  <si>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</si>
  <si>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</si>
  <si>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</si>
  <si>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</si>
  <si>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</si>
  <si>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</si>
  <si>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</si>
  <si>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</si>
  <si>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</si>
  <si>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</si>
  <si>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</si>
  <si>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</si>
  <si>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</si>
  <si>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</si>
  <si>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</si>
  <si>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</si>
  <si>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</si>
  <si>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</si>
  <si>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</si>
  <si>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</si>
  <si>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</si>
  <si>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</si>
  <si>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</si>
  <si>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</si>
  <si>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</si>
  <si>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</si>
  <si>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</si>
  <si>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</si>
  <si>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</si>
  <si>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</si>
  <si>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</si>
  <si>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</si>
  <si>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</si>
  <si>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</si>
  <si>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</si>
  <si>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</si>
  <si>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</si>
  <si>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</si>
  <si>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</si>
  <si>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</si>
  <si>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</si>
  <si>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</si>
  <si>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</si>
  <si>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</si>
  <si>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</si>
  <si>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</si>
  <si>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</si>
  <si>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</si>
  <si>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</si>
  <si>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</si>
  <si>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</si>
  <si>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</si>
  <si>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</si>
  <si>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</si>
  <si>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</si>
  <si>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</si>
  <si>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</si>
  <si>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</si>
  <si>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</si>
  <si>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</si>
  <si>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</si>
  <si>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</si>
  <si>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</si>
  <si>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</si>
  <si>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</si>
  <si>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</si>
  <si>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</si>
  <si>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</si>
  <si>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</si>
  <si>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</si>
  <si>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</si>
  <si>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</si>
  <si>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</si>
  <si>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</si>
  <si>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</si>
  <si>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</si>
  <si>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</si>
  <si>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</si>
  <si>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</si>
  <si>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</si>
  <si>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</si>
  <si>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</si>
  <si>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</si>
  <si>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</si>
  <si>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</si>
  <si>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</si>
  <si>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</si>
  <si>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</si>
  <si>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</si>
  <si>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</si>
  <si>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</si>
  <si>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</si>
  <si>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</si>
  <si>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</si>
  <si>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</si>
  <si>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</si>
  <si>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</si>
  <si>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</si>
  <si>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</si>
  <si>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</si>
  <si>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</si>
  <si>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</si>
  <si>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</si>
  <si>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</si>
  <si>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</si>
  <si>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</si>
  <si>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</si>
  <si>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</si>
  <si>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</si>
  <si>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</si>
  <si>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</si>
  <si>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</si>
  <si>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</si>
  <si>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</si>
  <si>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</si>
  <si>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</si>
  <si>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</si>
  <si>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</si>
  <si>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</si>
  <si>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</si>
  <si>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</si>
  <si>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</si>
  <si>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</si>
  <si>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</si>
  <si>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</si>
  <si>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</si>
  <si>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</si>
  <si>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</si>
  <si>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</si>
  <si>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</si>
  <si>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</si>
  <si>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</si>
  <si>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</si>
  <si>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</si>
  <si>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</si>
  <si>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</si>
  <si>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</si>
  <si>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</si>
  <si>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</si>
  <si>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</si>
  <si>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</si>
  <si>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</si>
  <si>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</si>
  <si>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</si>
  <si>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</si>
  <si>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</si>
  <si>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</si>
  <si>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</si>
  <si>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</si>
  <si>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</si>
  <si>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</si>
  <si>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</si>
  <si>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</si>
  <si>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</si>
  <si>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</si>
  <si>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</si>
  <si>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</si>
  <si>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</si>
  <si>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</si>
  <si>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</si>
  <si>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</si>
  <si>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</si>
  <si>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</si>
  <si>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</si>
  <si>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</si>
  <si>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</si>
  <si>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</si>
  <si>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</si>
  <si>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</si>
  <si>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</si>
  <si>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</si>
  <si>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</si>
  <si>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</si>
  <si>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</si>
  <si>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</si>
  <si>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</si>
  <si>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</si>
  <si>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</si>
  <si>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</si>
  <si>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</si>
  <si>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</si>
  <si>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</si>
  <si>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</si>
  <si>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</si>
  <si>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</si>
  <si>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</si>
  <si>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</si>
  <si>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</si>
  <si>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</si>
  <si>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</si>
  <si>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</si>
  <si>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</si>
  <si>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</si>
  <si>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</si>
  <si>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</si>
  <si>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</si>
  <si>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</si>
  <si>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</si>
  <si>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</si>
  <si>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</si>
  <si>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</si>
  <si>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</si>
  <si>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</si>
  <si>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</si>
  <si>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</si>
  <si>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</si>
  <si>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</si>
  <si>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</si>
  <si>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</si>
  <si>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</si>
  <si>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</si>
  <si>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</si>
  <si>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</si>
  <si>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</si>
  <si>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</si>
  <si>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</si>
  <si>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</si>
  <si>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</si>
  <si>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</si>
  <si>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</si>
  <si>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</si>
  <si>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</si>
  <si>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</si>
  <si>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</si>
  <si>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</si>
  <si>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</si>
  <si>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</si>
  <si>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</si>
  <si>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</si>
  <si>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</si>
  <si>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</si>
  <si>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</si>
  <si>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</si>
  <si>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</si>
  <si>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</si>
  <si>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</si>
  <si>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</si>
  <si>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</si>
  <si>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</si>
  <si>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</si>
  <si>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</si>
  <si>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</si>
  <si>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</si>
  <si>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</si>
  <si>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</si>
  <si>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</si>
  <si>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</si>
  <si>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</si>
  <si>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</si>
  <si>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</si>
  <si>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</si>
  <si>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</si>
  <si>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</si>
  <si>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</si>
  <si>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</si>
  <si>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</si>
  <si>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</si>
  <si>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</si>
  <si>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</si>
  <si>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</si>
  <si>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</si>
  <si>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</si>
  <si>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</si>
  <si>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</si>
  <si>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</si>
  <si>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</si>
  <si>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</si>
  <si>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</si>
  <si>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</si>
  <si>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</si>
  <si>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</si>
  <si>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</si>
  <si>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</si>
  <si>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</si>
  <si>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</si>
  <si>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</si>
  <si>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</si>
  <si>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</si>
  <si>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</si>
  <si>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</si>
  <si>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</si>
  <si>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</si>
  <si>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</si>
  <si>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</si>
  <si>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</si>
  <si>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</si>
  <si>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</si>
  <si>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</si>
  <si>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</si>
  <si>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</si>
  <si>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</si>
  <si>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</si>
  <si>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</si>
  <si>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</si>
  <si>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</si>
  <si>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</si>
  <si>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</si>
  <si>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</si>
  <si>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</si>
  <si>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</si>
  <si>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</si>
  <si>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</si>
  <si>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</si>
  <si>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</si>
  <si>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</si>
  <si>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</si>
  <si>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</si>
  <si>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</si>
  <si>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</si>
  <si>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</si>
  <si>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</si>
  <si>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</si>
  <si>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</si>
  <si>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</si>
  <si>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</si>
  <si>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</si>
  <si>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</si>
  <si>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</si>
  <si>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</si>
  <si>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</si>
  <si>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</si>
  <si>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</si>
  <si>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</si>
  <si>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</si>
  <si>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</si>
  <si>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</si>
  <si>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</si>
  <si>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</si>
  <si>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</si>
  <si>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</si>
  <si>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</si>
  <si>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</si>
  <si>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</si>
  <si>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</si>
  <si>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</si>
  <si>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</si>
  <si>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</si>
  <si>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</si>
  <si>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</si>
  <si>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</si>
  <si>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</si>
  <si>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</si>
  <si>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</si>
  <si>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</si>
  <si>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</si>
  <si>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</si>
  <si>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</si>
  <si>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</si>
  <si>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</si>
  <si>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</si>
  <si>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</si>
  <si>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</si>
  <si>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</si>
  <si>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</si>
  <si>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</si>
  <si>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</si>
  <si>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</si>
  <si>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</si>
  <si>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</si>
  <si>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</si>
  <si>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</si>
  <si>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</si>
  <si>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</si>
  <si>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</si>
  <si>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</si>
  <si>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</si>
  <si>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</si>
  <si>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</si>
  <si>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</si>
  <si>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</si>
  <si>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</si>
  <si>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</si>
  <si>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</si>
  <si>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</si>
  <si>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</si>
  <si>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</si>
  <si>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</si>
  <si>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</si>
  <si>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</si>
  <si>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</si>
  <si>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</si>
  <si>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</si>
  <si>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</si>
  <si>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</si>
  <si>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</si>
  <si>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</si>
  <si>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</si>
  <si>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</si>
  <si>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</si>
  <si>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</si>
  <si>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</si>
  <si>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</si>
  <si>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</si>
  <si>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</si>
  <si>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</si>
  <si>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</si>
  <si>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</si>
  <si>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</si>
  <si>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</si>
  <si>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</si>
  <si>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</si>
  <si>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</si>
  <si>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</si>
  <si>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</si>
  <si>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</si>
  <si>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</si>
  <si>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</si>
  <si>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</si>
  <si>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</si>
  <si>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</si>
  <si>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</si>
  <si>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</si>
  <si>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</si>
  <si>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</si>
  <si>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</si>
  <si>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</si>
  <si>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</si>
  <si>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</si>
  <si>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</si>
  <si>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</si>
  <si>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</si>
  <si>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</si>
  <si>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</si>
  <si>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</si>
  <si>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</si>
  <si>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</si>
  <si>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</si>
  <si>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</si>
  <si>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</si>
  <si>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</si>
  <si>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</si>
  <si>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</si>
  <si>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</si>
  <si>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</si>
  <si>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</si>
  <si>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</si>
  <si>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</si>
  <si>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</si>
  <si>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</si>
  <si>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</si>
  <si>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</si>
  <si>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</si>
  <si>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</si>
  <si>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</si>
  <si>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</si>
  <si>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</si>
  <si>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</si>
  <si>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</si>
  <si>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</si>
  <si>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</si>
  <si>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</si>
  <si>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</si>
  <si>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</si>
  <si>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</si>
  <si>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</si>
  <si>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</si>
  <si>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</si>
  <si>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</si>
  <si>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</si>
  <si>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</si>
  <si>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</si>
  <si>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</si>
  <si>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</si>
  <si>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</si>
  <si>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</si>
  <si>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</si>
  <si>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</si>
  <si>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</si>
  <si>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</si>
  <si>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</si>
  <si>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</si>
  <si>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</si>
  <si>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</si>
  <si>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</si>
  <si>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</si>
  <si>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</si>
  <si>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</si>
  <si>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</si>
  <si>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</si>
  <si>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</si>
  <si>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</si>
  <si>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</si>
  <si>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</si>
  <si>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</si>
  <si>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</si>
  <si>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</si>
  <si>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</si>
  <si>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</si>
  <si>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</si>
  <si>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</si>
  <si>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</si>
  <si>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</si>
  <si>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</si>
  <si>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</si>
  <si>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</si>
  <si>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</si>
  <si>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</si>
  <si>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</si>
  <si>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</si>
  <si>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</si>
  <si>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</si>
  <si>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</si>
  <si>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</si>
  <si>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</si>
  <si>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</si>
  <si>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</si>
  <si>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</si>
  <si>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</si>
  <si>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</si>
  <si>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</si>
  <si>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</si>
  <si>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</si>
  <si>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</si>
  <si>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</si>
  <si>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</si>
  <si>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</si>
  <si>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</si>
  <si>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</si>
  <si>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</si>
  <si>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</si>
  <si>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</si>
  <si>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</si>
  <si>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</si>
  <si>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</si>
  <si>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</si>
  <si>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</si>
  <si>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</si>
  <si>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</si>
  <si>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</si>
  <si>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</si>
  <si>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</si>
  <si>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</si>
  <si>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</si>
  <si>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</si>
  <si>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</si>
  <si>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</si>
  <si>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</si>
  <si>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</si>
  <si>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</si>
  <si>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</si>
  <si>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</si>
  <si>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</si>
  <si>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</si>
  <si>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</si>
  <si>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</si>
  <si>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</si>
  <si>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</si>
  <si>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</si>
  <si>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</si>
  <si>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</si>
  <si>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</si>
  <si>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</si>
  <si>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</si>
  <si>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</si>
  <si>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</si>
  <si>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</si>
  <si>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</si>
  <si>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</si>
  <si>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</si>
  <si>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</si>
  <si>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</si>
  <si>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</si>
  <si>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</si>
  <si>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</si>
  <si>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</si>
  <si>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</si>
  <si>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</si>
  <si>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</si>
  <si>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</si>
  <si>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</si>
  <si>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</si>
  <si>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</si>
  <si>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</si>
  <si>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</si>
  <si>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</si>
  <si>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</si>
  <si>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</si>
  <si>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</si>
  <si>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</si>
  <si>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</si>
  <si>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</si>
  <si>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</si>
  <si>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</si>
  <si>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</si>
  <si>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</si>
  <si>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</si>
  <si>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</si>
  <si>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</si>
  <si>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</si>
  <si>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</si>
  <si>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</si>
  <si>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</si>
  <si>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</si>
  <si>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</si>
  <si>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</si>
  <si>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</si>
  <si>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</si>
  <si>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</si>
  <si>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</si>
  <si>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</si>
  <si>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</si>
  <si>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</si>
  <si>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</si>
  <si>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</si>
  <si>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</si>
  <si>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</si>
  <si>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</si>
  <si>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</si>
  <si>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</si>
  <si>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</si>
  <si>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</si>
  <si>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</si>
  <si>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</si>
  <si>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</si>
  <si>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</si>
  <si>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</si>
  <si>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</si>
  <si>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</si>
  <si>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</si>
  <si>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</si>
  <si>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</si>
  <si>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</si>
  <si>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</si>
  <si>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</si>
  <si>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</si>
  <si>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</si>
  <si>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</si>
  <si>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</si>
  <si>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</si>
  <si>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</si>
  <si>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</si>
  <si>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</si>
  <si>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</si>
  <si>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</si>
  <si>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</si>
  <si>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</si>
  <si>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</si>
  <si>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</si>
  <si>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</si>
  <si>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</si>
  <si>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</si>
  <si>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</si>
  <si>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</si>
  <si>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</si>
  <si>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</si>
  <si>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</si>
  <si>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</si>
  <si>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</si>
  <si>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</si>
  <si>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</si>
  <si>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</si>
  <si>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</si>
  <si>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</si>
  <si>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</si>
  <si>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</si>
  <si>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</si>
  <si>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</si>
  <si>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</si>
  <si>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</si>
  <si>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</si>
  <si>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</si>
  <si>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</si>
  <si>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</si>
  <si>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</si>
  <si>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</si>
  <si>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</si>
  <si>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</si>
  <si>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</si>
  <si>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</si>
  <si>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</si>
  <si>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</si>
  <si>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</si>
  <si>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</si>
  <si>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</si>
  <si>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</si>
  <si>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</si>
  <si>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</si>
  <si>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</si>
  <si>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</si>
  <si>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</si>
  <si>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</si>
  <si>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</si>
  <si>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</si>
  <si>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</si>
  <si>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</si>
  <si>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</si>
  <si>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</si>
  <si>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</si>
  <si>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</si>
  <si>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</si>
  <si>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</si>
  <si>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</si>
  <si>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</si>
  <si>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</si>
  <si>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</si>
  <si>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</si>
  <si>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</si>
  <si>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</si>
  <si>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</si>
  <si>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</si>
  <si>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</si>
  <si>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</si>
  <si>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</si>
  <si>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</si>
  <si>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</si>
  <si>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</si>
  <si>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</si>
  <si>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</si>
  <si>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</si>
  <si>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</si>
  <si>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</si>
  <si>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</si>
  <si>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</si>
  <si>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</si>
  <si>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</si>
  <si>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</si>
  <si>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</si>
  <si>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</si>
  <si>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</si>
  <si>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</si>
  <si>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</si>
  <si>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</si>
  <si>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</si>
  <si>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</si>
  <si>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</si>
  <si>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</si>
  <si>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</si>
  <si>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</si>
  <si>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</si>
  <si>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</si>
  <si>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</si>
  <si>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</si>
  <si>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</si>
  <si>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</si>
  <si>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</si>
  <si>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</si>
  <si>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</si>
  <si>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</si>
  <si>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</si>
  <si>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</si>
  <si>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</si>
  <si>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</si>
  <si>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</si>
  <si>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</si>
  <si>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</si>
  <si>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</si>
  <si>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</si>
  <si>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</si>
  <si>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</si>
  <si>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</si>
  <si>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</si>
  <si>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</si>
  <si>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</si>
  <si>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</si>
  <si>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</si>
  <si>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</si>
  <si>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</si>
  <si>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</si>
  <si>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</si>
  <si>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</si>
  <si>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</si>
  <si>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</si>
  <si>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</si>
  <si>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</si>
  <si>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</si>
  <si>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</si>
  <si>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</si>
  <si>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</si>
  <si>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</si>
  <si>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</si>
  <si>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</si>
  <si>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</si>
  <si>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</si>
  <si>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</si>
  <si>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</si>
  <si>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</si>
  <si>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</si>
  <si>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</si>
  <si>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</si>
  <si>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</si>
  <si>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</si>
  <si>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</si>
  <si>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</si>
  <si>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</si>
  <si>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</si>
  <si>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</si>
  <si>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</si>
  <si>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</si>
  <si>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</si>
  <si>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</si>
  <si>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</si>
  <si>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</si>
  <si>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</si>
  <si>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</si>
  <si>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</si>
  <si>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</si>
  <si>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</si>
  <si>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</si>
  <si>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</si>
  <si>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</si>
  <si>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</si>
  <si>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</si>
  <si>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</si>
  <si>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</si>
  <si>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</si>
  <si>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</si>
  <si>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</si>
  <si>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</si>
  <si>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</si>
  <si>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</si>
  <si>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</si>
  <si>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</si>
  <si>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</si>
  <si>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</si>
  <si>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</si>
  <si>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</si>
  <si>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</si>
  <si>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</si>
  <si>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</si>
  <si>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</si>
  <si>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</si>
  <si>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</si>
  <si>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</si>
  <si>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</si>
  <si>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</si>
  <si>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</si>
  <si>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</si>
  <si>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</si>
  <si>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</si>
  <si>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</si>
  <si>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</si>
  <si>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</si>
  <si>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</si>
  <si>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</si>
  <si>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</si>
  <si>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</si>
  <si>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</si>
  <si>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</si>
  <si>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</si>
  <si>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</si>
  <si>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</si>
  <si>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</si>
  <si>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</si>
  <si>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</si>
  <si>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</si>
  <si>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</si>
  <si>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</si>
  <si>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</si>
  <si>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</si>
  <si>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</si>
  <si>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</si>
  <si>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</si>
  <si>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</si>
  <si>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</si>
  <si>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</si>
  <si>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</si>
  <si>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</si>
  <si>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</si>
  <si>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</si>
  <si>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</si>
  <si>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</si>
  <si>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</si>
  <si>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</si>
  <si>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</si>
  <si>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</si>
  <si>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</si>
  <si>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</si>
  <si>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</si>
  <si>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</si>
  <si>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</si>
  <si>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</si>
  <si>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</si>
  <si>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</si>
  <si>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</si>
  <si>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</si>
  <si>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</si>
  <si>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</si>
  <si>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</si>
  <si>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</si>
  <si>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</si>
  <si>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</si>
  <si>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</si>
  <si>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</si>
  <si>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</si>
  <si>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</si>
  <si>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</si>
  <si>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</si>
  <si>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</si>
  <si>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</si>
  <si>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</si>
  <si>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</si>
  <si>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</si>
  <si>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</si>
  <si>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</si>
  <si>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</si>
  <si>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</si>
  <si>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</si>
  <si>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</si>
  <si>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</si>
  <si>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</si>
  <si>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</si>
  <si>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</si>
  <si>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</si>
  <si>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</si>
  <si>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</si>
  <si>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</si>
  <si>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</si>
  <si>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</si>
  <si>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</si>
  <si>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</si>
  <si>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</si>
  <si>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</si>
  <si>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</si>
  <si>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</si>
  <si>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</si>
  <si>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</si>
  <si>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</si>
  <si>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</si>
  <si>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</si>
  <si>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</si>
  <si>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</si>
  <si>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</si>
  <si>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</si>
  <si>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</si>
  <si>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</si>
  <si>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</si>
  <si>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</si>
  <si>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</si>
  <si>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</si>
  <si>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</si>
  <si>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</si>
  <si>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</si>
  <si>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</si>
  <si>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</si>
  <si>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</si>
  <si>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</si>
  <si>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</si>
  <si>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</si>
  <si>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</si>
  <si>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</si>
  <si>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</si>
  <si>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</si>
  <si>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</si>
  <si>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</si>
  <si>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</si>
  <si>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</si>
  <si>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</si>
  <si>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</si>
  <si>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</si>
  <si>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</si>
  <si>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</si>
  <si>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</si>
  <si>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</si>
  <si>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</si>
  <si>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</si>
  <si>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</si>
  <si>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</si>
  <si>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</si>
  <si>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</si>
  <si>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</si>
  <si>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</si>
  <si>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</si>
  <si>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</si>
  <si>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</si>
  <si>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</si>
  <si>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</si>
  <si>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</si>
  <si>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</si>
  <si>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</si>
  <si>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</si>
  <si>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</si>
  <si>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</si>
  <si>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</si>
  <si>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</si>
  <si>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</si>
  <si>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</si>
  <si>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</si>
  <si>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</si>
  <si>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</si>
  <si>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</si>
  <si>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</si>
  <si>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</si>
  <si>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</si>
  <si>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</si>
  <si>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</si>
  <si>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</si>
  <si>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</si>
  <si>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</si>
  <si>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</si>
  <si>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</si>
  <si>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</si>
  <si>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</si>
  <si>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</si>
  <si>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</si>
  <si>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</si>
  <si>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</si>
  <si>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</si>
  <si>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</si>
  <si>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</si>
  <si>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</si>
  <si>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</si>
  <si>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</si>
  <si>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</si>
  <si>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</si>
  <si>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</si>
  <si>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</si>
  <si>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</si>
  <si>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</si>
  <si>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</si>
  <si>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</si>
  <si>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</si>
  <si>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</si>
  <si>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</si>
  <si>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</si>
  <si>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</si>
  <si>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</si>
  <si>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</si>
  <si>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</si>
  <si>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</si>
  <si>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</si>
  <si>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</si>
  <si>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</si>
  <si>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</si>
  <si>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</si>
  <si>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</si>
  <si>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</si>
  <si>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</si>
  <si>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</si>
  <si>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</si>
  <si>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</si>
  <si>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</si>
  <si>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</si>
  <si>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</si>
  <si>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</si>
  <si>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</si>
  <si>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</si>
  <si>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</si>
  <si>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</si>
  <si>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</si>
  <si>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</si>
  <si>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</si>
  <si>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</si>
  <si>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</si>
  <si>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</si>
  <si>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</si>
  <si>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</si>
  <si>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</si>
  <si>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</si>
  <si>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</si>
  <si>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</si>
  <si>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</si>
  <si>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</si>
  <si>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</si>
  <si>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</si>
  <si>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</si>
  <si>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</si>
  <si>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</si>
  <si>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</si>
  <si>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</si>
  <si>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</si>
  <si>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</si>
  <si>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</si>
  <si>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</si>
  <si>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</si>
  <si>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</si>
  <si>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</si>
  <si>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</si>
  <si>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</si>
  <si>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</si>
  <si>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</si>
  <si>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</si>
  <si>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</si>
  <si>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</si>
  <si>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</si>
  <si>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</si>
  <si>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</si>
  <si>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</si>
  <si>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</si>
  <si>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</si>
  <si>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</si>
  <si>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</si>
  <si>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</si>
  <si>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</si>
  <si>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</si>
  <si>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</si>
  <si>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</si>
  <si>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</si>
  <si>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</si>
  <si>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</si>
  <si>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</si>
  <si>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</si>
  <si>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</si>
  <si>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</si>
  <si>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</si>
  <si>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</si>
  <si>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</si>
  <si>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</si>
  <si>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</si>
  <si>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</si>
  <si>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</si>
  <si>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</si>
  <si>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</si>
  <si>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</si>
  <si>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</si>
  <si>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</si>
  <si>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</si>
  <si>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</si>
  <si>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</si>
  <si>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</si>
  <si>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</si>
  <si>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</si>
  <si>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</si>
  <si>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</si>
  <si>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</si>
  <si>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</si>
  <si>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</si>
  <si>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</si>
  <si>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</si>
  <si>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</si>
  <si>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</si>
  <si>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</si>
  <si>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</si>
  <si>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</si>
  <si>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</si>
  <si>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</si>
  <si>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</si>
  <si>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</si>
  <si>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</si>
  <si>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</si>
  <si>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</si>
  <si>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</si>
  <si>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</si>
  <si>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</si>
  <si>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</si>
  <si>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</si>
  <si>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</si>
  <si>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</si>
  <si>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</si>
  <si>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</si>
  <si>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</si>
  <si>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</si>
  <si>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</si>
  <si>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</si>
  <si>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</si>
  <si>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</si>
  <si>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</si>
  <si>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</si>
  <si>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</si>
  <si>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</si>
  <si>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</si>
  <si>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</si>
  <si>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</si>
  <si>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</si>
  <si>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</si>
  <si>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</si>
  <si>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</si>
  <si>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</si>
  <si>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</si>
  <si>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</si>
  <si>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</si>
  <si>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</si>
  <si>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</si>
  <si>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</si>
  <si>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</si>
  <si>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</si>
  <si>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</si>
  <si>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</si>
  <si>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</si>
  <si>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</si>
  <si>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</si>
  <si>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</si>
  <si>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</si>
  <si>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</si>
  <si>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</si>
  <si>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</si>
  <si>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</si>
  <si>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</si>
  <si>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</si>
  <si>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</si>
  <si>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</si>
  <si>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</si>
  <si>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</si>
  <si>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</si>
  <si>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</si>
  <si>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</si>
  <si>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</si>
  <si>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</si>
  <si>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</si>
  <si>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</si>
  <si>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</si>
  <si>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</si>
  <si>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</si>
  <si>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</si>
  <si>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</si>
  <si>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</si>
  <si>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</si>
  <si>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</si>
  <si>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</si>
  <si>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</si>
  <si>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</si>
  <si>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</si>
  <si>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</si>
  <si>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</si>
  <si>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</si>
  <si>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</si>
  <si>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</si>
  <si>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</si>
  <si>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</si>
  <si>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</si>
  <si>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</si>
  <si>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</si>
  <si>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</si>
  <si>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</si>
  <si>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</si>
  <si>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</si>
  <si>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</si>
  <si>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</si>
  <si>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</si>
  <si>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</si>
  <si>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</si>
  <si>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</si>
  <si>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</si>
  <si>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</si>
  <si>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</si>
  <si>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</si>
  <si>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</si>
  <si>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</si>
  <si>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</si>
  <si>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</si>
  <si>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</si>
  <si>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</si>
  <si>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</si>
  <si>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</si>
  <si>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</si>
  <si>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</si>
  <si>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</si>
  <si>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</si>
  <si>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</si>
  <si>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</si>
  <si>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</si>
  <si>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</si>
  <si>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</si>
  <si>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</si>
  <si>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</si>
  <si>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</si>
  <si>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</si>
  <si>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</si>
  <si>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</si>
  <si>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</si>
  <si>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</si>
  <si>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</si>
  <si>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</si>
  <si>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</si>
  <si>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</si>
  <si>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</si>
  <si>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</si>
  <si>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</si>
  <si>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</si>
  <si>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</si>
  <si>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</si>
  <si>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</si>
  <si>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</si>
  <si>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</si>
  <si>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</si>
  <si>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</si>
  <si>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</si>
  <si>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</si>
  <si>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</si>
  <si>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</si>
  <si>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</si>
  <si>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</si>
  <si>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</si>
  <si>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</si>
  <si>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</si>
  <si>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</si>
  <si>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</si>
  <si>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</si>
  <si>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</si>
  <si>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</si>
  <si>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</si>
  <si>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</si>
  <si>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</si>
  <si>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</si>
  <si>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</si>
  <si>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</si>
  <si>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</si>
  <si>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</si>
  <si>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</si>
  <si>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</si>
  <si>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</si>
  <si>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</si>
  <si>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</si>
  <si>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</si>
  <si>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</si>
  <si>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</si>
  <si>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</si>
  <si>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</si>
  <si>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</si>
  <si>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</si>
  <si>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</si>
  <si>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</si>
  <si>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</si>
  <si>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</si>
  <si>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</si>
  <si>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</si>
  <si>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</si>
  <si>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</si>
  <si>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</si>
  <si>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</si>
  <si>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</si>
  <si>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</si>
  <si>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</si>
  <si>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</si>
  <si>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</si>
  <si>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</si>
  <si>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</si>
  <si>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</si>
  <si>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</si>
  <si>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</si>
  <si>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</si>
  <si>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</si>
  <si>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</si>
  <si>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</si>
  <si>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</si>
  <si>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</si>
  <si>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</si>
  <si>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</si>
  <si>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</si>
  <si>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</si>
  <si>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</si>
  <si>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</si>
  <si>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</si>
  <si>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</si>
  <si>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</si>
  <si>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</si>
  <si>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</si>
  <si>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</si>
  <si>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</si>
  <si>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</si>
  <si>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</si>
  <si>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</si>
  <si>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</si>
  <si>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</si>
  <si>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</si>
  <si>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</si>
  <si>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</si>
  <si>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</si>
  <si>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</si>
  <si>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</si>
  <si>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</si>
  <si>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</si>
  <si>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</si>
  <si>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</si>
  <si>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</si>
  <si>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</si>
  <si>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</si>
  <si>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</si>
  <si>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</si>
  <si>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</si>
  <si>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</si>
  <si>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</si>
  <si>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</si>
  <si>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</si>
  <si>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</si>
  <si>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</si>
  <si>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</si>
  <si>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</si>
  <si>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</si>
  <si>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</si>
  <si>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</si>
  <si>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</si>
  <si>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</si>
  <si>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</si>
  <si>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</si>
  <si>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</si>
  <si>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</si>
  <si>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</si>
  <si>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</si>
  <si>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</si>
  <si>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</si>
  <si>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</si>
  <si>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</si>
  <si>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</si>
  <si>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</si>
  <si>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</si>
  <si>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</si>
  <si>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</si>
  <si>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</si>
  <si>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</si>
  <si>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</si>
  <si>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</si>
  <si>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</si>
  <si>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</si>
  <si>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</si>
  <si>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</si>
  <si>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</si>
  <si>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</si>
  <si>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</si>
  <si>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</si>
  <si>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</si>
  <si>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</si>
  <si>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</si>
  <si>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</si>
  <si>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</si>
  <si>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</si>
  <si>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</si>
  <si>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</si>
  <si>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</si>
  <si>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</si>
  <si>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</si>
  <si>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</si>
  <si>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</si>
  <si>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</si>
  <si>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</si>
  <si>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</si>
  <si>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</si>
  <si>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</si>
  <si>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</si>
  <si>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</si>
  <si>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</si>
  <si>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</si>
  <si>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</si>
  <si>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</si>
  <si>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</si>
  <si>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</si>
  <si>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</si>
  <si>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</si>
  <si>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</si>
  <si>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</si>
  <si>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</si>
  <si>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</si>
  <si>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</si>
  <si>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</si>
  <si>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</si>
  <si>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</si>
  <si>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</si>
  <si>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</si>
  <si>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</si>
  <si>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</si>
  <si>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</si>
  <si>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</si>
  <si>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</si>
  <si>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</si>
  <si>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</si>
  <si>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</si>
  <si>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</si>
  <si>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</si>
  <si>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</si>
  <si>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</si>
  <si>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</si>
  <si>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</si>
  <si>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</si>
  <si>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</si>
  <si>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</si>
  <si>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</si>
  <si>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</si>
  <si>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</si>
  <si>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</si>
  <si>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</si>
  <si>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</si>
  <si>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</si>
  <si>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</si>
  <si>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</si>
  <si>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</si>
  <si>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</si>
  <si>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</si>
  <si>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</si>
  <si>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</si>
  <si>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</si>
  <si>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</si>
  <si>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</si>
  <si>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</si>
  <si>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</si>
  <si>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</si>
  <si>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</si>
  <si>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</si>
  <si>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</si>
  <si>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</si>
  <si>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</si>
  <si>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</si>
  <si>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</si>
  <si>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</si>
  <si>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</si>
  <si>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</si>
  <si>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</si>
  <si>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</si>
  <si>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</si>
  <si>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</si>
  <si>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</si>
  <si>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</si>
  <si>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</si>
  <si>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</si>
  <si>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</si>
  <si>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</si>
  <si>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</si>
  <si>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</si>
  <si>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</si>
  <si>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</si>
  <si>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</si>
  <si>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</si>
  <si>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</si>
  <si>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</si>
  <si>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</si>
  <si>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</si>
  <si>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</si>
  <si>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</si>
  <si>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</si>
  <si>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</si>
  <si>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</si>
  <si>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</si>
  <si>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</si>
  <si>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</si>
  <si>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</si>
  <si>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</si>
  <si>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</si>
  <si>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</si>
  <si>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</si>
  <si>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</si>
  <si>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</si>
  <si>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</si>
  <si>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</si>
  <si>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</si>
  <si>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</si>
  <si>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</si>
  <si>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</si>
  <si>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</si>
  <si>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</si>
  <si>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</si>
  <si>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</si>
  <si>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</si>
  <si>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</si>
  <si>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</si>
  <si>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</si>
  <si>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</si>
  <si>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</si>
  <si>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</si>
  <si>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</si>
  <si>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</si>
  <si>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</si>
  <si>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</si>
  <si>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</si>
  <si>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</si>
  <si>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</si>
  <si>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</si>
  <si>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</si>
  <si>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</si>
  <si>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</si>
  <si>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</si>
  <si>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</si>
  <si>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</si>
  <si>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</si>
  <si>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</si>
  <si>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</si>
  <si>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</si>
  <si>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</si>
  <si>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</si>
  <si>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</si>
  <si>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</si>
  <si>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</si>
  <si>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</si>
  <si>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</si>
  <si>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</si>
  <si>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</si>
  <si>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</si>
  <si>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</si>
  <si>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</si>
  <si>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</si>
  <si>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</si>
  <si>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</si>
  <si>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</si>
  <si>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</si>
  <si>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</si>
  <si>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</si>
  <si>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</si>
  <si>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</si>
  <si>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</si>
  <si>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</si>
  <si>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</si>
  <si>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</si>
  <si>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</si>
  <si>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</si>
  <si>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</si>
  <si>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</si>
  <si>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</si>
  <si>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</si>
  <si>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</si>
  <si>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</si>
  <si>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</si>
  <si>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</si>
  <si>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</si>
  <si>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</si>
  <si>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</si>
  <si>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</si>
  <si>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</si>
  <si>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</si>
  <si>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</si>
  <si>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</si>
  <si>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</si>
  <si>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</si>
  <si>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</si>
  <si>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</si>
  <si>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</si>
  <si>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</si>
  <si>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</si>
  <si>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</si>
  <si>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</si>
  <si>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</si>
  <si>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</si>
  <si>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</si>
  <si>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</si>
  <si>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</si>
  <si>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</si>
  <si>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</si>
  <si>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</si>
  <si>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</si>
  <si>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</si>
  <si>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</si>
  <si>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</si>
  <si>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</si>
  <si>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</si>
  <si>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</si>
  <si>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</si>
  <si>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</si>
  <si>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</si>
  <si>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</si>
  <si>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</si>
  <si>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</si>
  <si>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</si>
  <si>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</si>
  <si>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</si>
  <si>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</si>
  <si>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</si>
  <si>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</si>
  <si>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</si>
  <si>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</si>
  <si>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</si>
  <si>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</si>
  <si>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</si>
  <si>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</si>
  <si>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</si>
  <si>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</si>
  <si>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</si>
  <si>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</si>
  <si>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</si>
  <si>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</si>
  <si>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</si>
  <si>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</si>
  <si>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</si>
  <si>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</si>
  <si>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</si>
  <si>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</si>
  <si>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</si>
  <si>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</si>
  <si>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</si>
  <si>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</si>
  <si>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</si>
  <si>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</si>
  <si>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</si>
  <si>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</si>
  <si>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</si>
  <si>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</si>
  <si>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</si>
  <si>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</si>
  <si>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</si>
  <si>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</si>
  <si>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</si>
  <si>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</si>
  <si>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</si>
  <si>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</si>
  <si>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</si>
  <si>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</si>
  <si>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</si>
  <si>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</si>
  <si>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</si>
  <si>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</si>
  <si>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</si>
  <si>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</si>
  <si>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</si>
  <si>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</si>
  <si>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</si>
  <si>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</si>
  <si>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</si>
  <si>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</si>
  <si>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</si>
  <si>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</si>
  <si>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</si>
  <si>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</si>
  <si>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</si>
  <si>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</si>
  <si>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</si>
  <si>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</si>
  <si>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</si>
  <si>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</si>
  <si>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</si>
  <si>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</si>
  <si>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</si>
  <si>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</si>
  <si>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</si>
  <si>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</si>
  <si>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</si>
  <si>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</si>
  <si>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</si>
  <si>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</si>
  <si>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</si>
  <si>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</si>
  <si>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</si>
  <si>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</si>
  <si>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</si>
  <si>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</si>
  <si>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</si>
  <si>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</si>
  <si>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</si>
  <si>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</si>
  <si>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</si>
  <si>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</si>
  <si>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</si>
  <si>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</si>
  <si>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</si>
  <si>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</si>
  <si>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</si>
  <si>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</si>
  <si>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</si>
  <si>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</si>
  <si>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</si>
  <si>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</si>
  <si>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</si>
  <si>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</si>
  <si>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</si>
  <si>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</si>
  <si>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</si>
  <si>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</si>
  <si>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</si>
  <si>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</si>
  <si>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</si>
  <si>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</si>
  <si>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</si>
  <si>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</si>
  <si>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</si>
  <si>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</si>
  <si>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</si>
  <si>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</si>
  <si>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</si>
  <si>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</si>
  <si>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</si>
  <si>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</si>
  <si>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</si>
  <si>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</si>
  <si>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</si>
  <si>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</si>
  <si>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</si>
  <si>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</si>
  <si>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</si>
  <si>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</si>
  <si>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</si>
  <si>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</si>
  <si>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</si>
  <si>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</si>
  <si>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</si>
  <si>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</si>
  <si>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</si>
  <si>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</si>
  <si>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</si>
  <si>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</si>
  <si>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</si>
  <si>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</si>
  <si>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</si>
  <si>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</si>
  <si>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</si>
  <si>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</si>
  <si>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</si>
  <si>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</si>
  <si>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</si>
  <si>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</si>
  <si>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</si>
  <si>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</si>
  <si>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</si>
  <si>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</si>
  <si>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</si>
  <si>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</si>
  <si>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</si>
  <si>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</si>
  <si>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</si>
  <si>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</si>
  <si>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</si>
  <si>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</si>
  <si>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</si>
  <si>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</si>
  <si>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</si>
  <si>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</si>
  <si>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</si>
  <si>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</si>
  <si>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</si>
  <si>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</si>
  <si>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</si>
  <si>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</si>
  <si>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</si>
  <si>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</si>
  <si>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</si>
  <si>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</si>
  <si>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</si>
  <si>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</si>
  <si>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</si>
  <si>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</si>
  <si>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</si>
  <si>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</si>
  <si>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</si>
  <si>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</si>
  <si>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</si>
  <si>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</si>
  <si>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</si>
  <si>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</si>
  <si>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</si>
  <si>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</si>
  <si>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</si>
  <si>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</si>
  <si>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</si>
  <si>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</si>
  <si>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</si>
  <si>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</si>
  <si>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</si>
  <si>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</si>
  <si>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</si>
  <si>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</si>
  <si>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</si>
  <si>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</si>
  <si>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</si>
  <si>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</si>
  <si>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</si>
  <si>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</si>
  <si>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</si>
  <si>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</si>
  <si>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</si>
  <si>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</si>
  <si>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</si>
  <si>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</si>
  <si>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</si>
  <si>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</si>
  <si>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</si>
  <si>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</si>
  <si>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</si>
  <si>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</si>
  <si>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</si>
  <si>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</si>
  <si>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</si>
  <si>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</si>
  <si>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</si>
  <si>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</si>
  <si>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</si>
  <si>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</si>
  <si>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</si>
  <si>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</si>
  <si>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</si>
  <si>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</si>
  <si>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</si>
  <si>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</si>
  <si>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</si>
  <si>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</si>
  <si>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</si>
  <si>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</si>
  <si>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</si>
  <si>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</si>
  <si>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</si>
  <si>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</si>
  <si>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</si>
  <si>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</si>
  <si>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</si>
  <si>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</si>
  <si>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</si>
  <si>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</si>
  <si>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</si>
  <si>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</si>
  <si>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</si>
  <si>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</si>
  <si>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</si>
  <si>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</si>
  <si>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</si>
  <si>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</si>
  <si>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</si>
  <si>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</si>
  <si>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</si>
  <si>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</si>
  <si>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</si>
  <si>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</si>
  <si>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</si>
  <si>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</si>
  <si>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</si>
  <si>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</si>
  <si>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</si>
  <si>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</si>
  <si>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</si>
  <si>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</si>
  <si>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</si>
  <si>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</si>
  <si>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</si>
  <si>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</si>
  <si>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</si>
  <si>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</si>
  <si>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</si>
  <si>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</si>
  <si>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</si>
  <si>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</si>
  <si>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</si>
  <si>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</si>
  <si>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</si>
  <si>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</si>
  <si>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</si>
  <si>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</si>
  <si>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</si>
  <si>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</si>
  <si>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</si>
  <si>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</si>
  <si>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</si>
  <si>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</si>
  <si>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</si>
  <si>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</si>
  <si>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</si>
  <si>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</si>
  <si>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</si>
  <si>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</si>
  <si>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</si>
  <si>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</si>
  <si>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</si>
  <si>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</si>
  <si>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</si>
  <si>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</si>
  <si>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</si>
  <si>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</si>
  <si>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</si>
  <si>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</si>
  <si>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</si>
  <si>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</si>
  <si>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</si>
  <si>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</si>
  <si>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</si>
  <si>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</si>
  <si>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</si>
  <si>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</si>
  <si>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</si>
  <si>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</si>
  <si>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</si>
  <si>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</si>
  <si>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</si>
  <si>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</si>
  <si>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</si>
  <si>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</si>
  <si>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</si>
  <si>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</si>
  <si>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</si>
  <si>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</si>
  <si>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</si>
  <si>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</si>
  <si>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</si>
  <si>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</si>
  <si>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</si>
  <si>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</si>
  <si>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</si>
  <si>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</si>
  <si>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</si>
  <si>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</si>
  <si>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</si>
  <si>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</si>
  <si>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</si>
  <si>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</si>
  <si>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</si>
  <si>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</si>
  <si>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</si>
  <si>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</si>
  <si>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</si>
  <si>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</si>
  <si>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</si>
  <si>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</si>
  <si>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</si>
  <si>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</si>
  <si>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</si>
  <si>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</si>
  <si>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</si>
  <si>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</si>
  <si>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</si>
  <si>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</si>
  <si>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</si>
  <si>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</si>
  <si>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</si>
  <si>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</si>
  <si>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</si>
  <si>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</si>
  <si>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</si>
  <si>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</si>
  <si>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</si>
  <si>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</si>
  <si>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</si>
  <si>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</si>
  <si>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</si>
  <si>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</si>
  <si>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</si>
  <si>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</si>
  <si>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</si>
  <si>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</si>
  <si>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</si>
  <si>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</si>
  <si>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</si>
  <si>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</si>
  <si>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</si>
  <si>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</si>
  <si>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</si>
  <si>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</si>
  <si>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</si>
  <si>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</si>
  <si>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</si>
  <si>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</si>
  <si>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</si>
  <si>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</si>
  <si>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</si>
  <si>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</si>
  <si>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</si>
  <si>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</si>
  <si>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</si>
  <si>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</si>
  <si>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</si>
  <si>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</si>
  <si>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</si>
  <si>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</si>
  <si>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</si>
  <si>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</si>
  <si>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</si>
  <si>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</si>
  <si>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</si>
  <si>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</si>
  <si>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</si>
  <si>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</si>
  <si>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</si>
  <si>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</si>
  <si>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</si>
  <si>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</si>
  <si>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</si>
  <si>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</si>
  <si>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</si>
  <si>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</si>
  <si>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</si>
  <si>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</si>
  <si>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</si>
  <si>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</si>
  <si>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</si>
  <si>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</si>
  <si>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</si>
  <si>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</si>
  <si>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</si>
  <si>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</si>
  <si>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</si>
  <si>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</si>
  <si>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</si>
  <si>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</si>
  <si>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</si>
  <si>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</si>
  <si>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</si>
  <si>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</si>
  <si>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</si>
  <si>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</si>
  <si>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</si>
  <si>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</si>
  <si>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</si>
  <si>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</si>
  <si>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</si>
  <si>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</si>
  <si>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</si>
  <si>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</si>
  <si>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</si>
  <si>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</si>
  <si>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</si>
  <si>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</si>
  <si>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</si>
  <si>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</si>
  <si>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</si>
  <si>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</si>
  <si>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</si>
  <si>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</si>
  <si>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</si>
  <si>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</si>
  <si>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</si>
  <si>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</si>
  <si>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</si>
  <si>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</si>
  <si>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</si>
  <si>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</si>
  <si>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</si>
  <si>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</si>
  <si>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</si>
  <si>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</si>
  <si>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</si>
  <si>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</si>
  <si>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</si>
  <si>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</si>
  <si>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</si>
  <si>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</si>
  <si>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</si>
  <si>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</si>
  <si>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</si>
  <si>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</si>
  <si>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</si>
  <si>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</si>
  <si>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</si>
  <si>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</si>
  <si>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</si>
  <si>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</si>
  <si>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</si>
  <si>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</si>
  <si>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</si>
  <si>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</si>
  <si>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</si>
  <si>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</si>
  <si>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</si>
  <si>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</si>
  <si>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</si>
  <si>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</si>
  <si>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</si>
  <si>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</si>
  <si>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</si>
  <si>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</si>
  <si>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</si>
  <si>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</si>
  <si>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</si>
  <si>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</si>
  <si>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</si>
  <si>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</si>
  <si>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</si>
  <si>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</si>
  <si>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</si>
  <si>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</si>
  <si>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</si>
  <si>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</si>
  <si>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</si>
  <si>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</si>
  <si>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</si>
  <si>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</si>
  <si>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</si>
  <si>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</si>
  <si>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</si>
  <si>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</si>
  <si>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</si>
  <si>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</si>
  <si>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</si>
  <si>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</si>
  <si>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</si>
  <si>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</si>
  <si>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</si>
  <si>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</si>
  <si>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</si>
  <si>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</si>
  <si>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</si>
  <si>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</si>
  <si>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</si>
  <si>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</si>
  <si>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</si>
  <si>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</si>
  <si>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</si>
  <si>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</si>
  <si>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</si>
  <si>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</si>
  <si>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</si>
  <si>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</si>
  <si>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</si>
  <si>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</si>
  <si>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</si>
  <si>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</si>
  <si>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</si>
  <si>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</si>
  <si>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</si>
  <si>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</si>
  <si>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</si>
  <si>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</si>
  <si>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</si>
  <si>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</si>
  <si>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</si>
  <si>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</si>
  <si>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</si>
  <si>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</si>
  <si>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</si>
  <si>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</si>
  <si>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</si>
  <si>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</si>
  <si>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</si>
  <si>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</si>
  <si>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</si>
  <si>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</si>
  <si>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</si>
  <si>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</si>
  <si>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</si>
  <si>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</si>
  <si>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</si>
  <si>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</si>
  <si>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</si>
  <si>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</si>
  <si>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</si>
  <si>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</si>
  <si>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</si>
  <si>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</si>
  <si>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</si>
  <si>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</si>
  <si>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</si>
  <si>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</si>
  <si>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</si>
  <si>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</si>
  <si>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</si>
  <si>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</si>
  <si>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</si>
  <si>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</si>
  <si>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</si>
  <si>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</si>
  <si>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</si>
  <si>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</si>
  <si>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</si>
  <si>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</si>
  <si>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</si>
  <si>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</si>
  <si>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</si>
  <si>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</si>
  <si>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</si>
  <si>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</si>
  <si>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</si>
  <si>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</si>
  <si>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</si>
  <si>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</si>
  <si>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</si>
  <si>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</si>
  <si>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</si>
  <si>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</si>
  <si>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</si>
  <si>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</si>
  <si>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</si>
  <si>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</si>
  <si>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</si>
  <si>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</si>
  <si>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</si>
  <si>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</si>
  <si>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</si>
  <si>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</si>
  <si>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</si>
  <si>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</si>
  <si>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</si>
  <si>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</si>
  <si>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</si>
  <si>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</si>
  <si>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</si>
  <si>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</si>
  <si>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</si>
  <si>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</si>
  <si>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</si>
  <si>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</si>
  <si>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</si>
  <si>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</si>
  <si>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</si>
  <si>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</si>
  <si>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</si>
  <si>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</si>
  <si>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</si>
  <si>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</si>
  <si>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</si>
  <si>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</si>
  <si>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</si>
  <si>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</si>
  <si>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</si>
  <si>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</si>
  <si>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</si>
  <si>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</si>
  <si>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</si>
  <si>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</si>
  <si>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</si>
  <si>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</si>
  <si>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</si>
  <si>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</si>
  <si>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</si>
  <si>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</si>
  <si>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</si>
  <si>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</si>
  <si>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</si>
  <si>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</si>
  <si>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</si>
  <si>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</si>
  <si>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</si>
  <si>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</si>
  <si>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</si>
  <si>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</si>
  <si>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</si>
  <si>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</si>
  <si>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</si>
  <si>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</si>
  <si>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</si>
  <si>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</si>
  <si>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</si>
  <si>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</si>
  <si>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</si>
  <si>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</si>
  <si>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</si>
  <si>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</si>
  <si>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</si>
  <si>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</si>
  <si>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</si>
  <si>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</si>
  <si>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</si>
  <si>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</si>
  <si>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</si>
  <si>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</si>
  <si>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</si>
  <si>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</si>
  <si>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</si>
  <si>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</si>
  <si>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</si>
  <si>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</si>
  <si>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</si>
  <si>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</si>
  <si>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</si>
  <si>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</si>
  <si>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</si>
  <si>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</si>
  <si>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</si>
  <si>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</si>
  <si>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</si>
  <si>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</si>
  <si>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</si>
  <si>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</si>
  <si>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</si>
  <si>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</si>
  <si>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</si>
  <si>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</si>
  <si>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</si>
  <si>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</si>
  <si>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</si>
  <si>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</si>
  <si>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</si>
  <si>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</si>
  <si>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</si>
  <si>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</si>
  <si>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</si>
  <si>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</si>
  <si>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</si>
  <si>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</si>
  <si>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</si>
  <si>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</si>
  <si>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</si>
  <si>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</si>
  <si>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</si>
  <si>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</si>
  <si>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</si>
  <si>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</si>
  <si>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</si>
  <si>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</si>
  <si>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</si>
  <si>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</si>
  <si>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</si>
  <si>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</si>
  <si>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</si>
  <si>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</si>
  <si>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</si>
  <si>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</si>
  <si>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</si>
  <si>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</si>
  <si>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</si>
  <si>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</si>
  <si>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</si>
  <si>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</si>
  <si>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</si>
  <si>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</si>
  <si>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</si>
  <si>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</si>
  <si>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</si>
  <si>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</si>
  <si>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</si>
  <si>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</si>
  <si>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</si>
  <si>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</si>
  <si>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</si>
  <si>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</si>
  <si>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</si>
  <si>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</si>
  <si>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</si>
  <si>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</si>
  <si>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</si>
  <si>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</si>
  <si>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</si>
  <si>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</si>
  <si>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</si>
  <si>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</si>
  <si>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</si>
  <si>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</si>
  <si>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</si>
  <si>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</si>
  <si>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</si>
  <si>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</si>
  <si>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</si>
  <si>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</si>
  <si>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</si>
  <si>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</si>
  <si>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</si>
  <si>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</si>
  <si>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</si>
  <si>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</si>
  <si>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</si>
  <si>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</si>
  <si>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</si>
  <si>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</si>
  <si>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</si>
  <si>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</si>
  <si>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</si>
  <si>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</si>
  <si>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</si>
  <si>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</si>
  <si>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</si>
  <si>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</si>
  <si>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</si>
  <si>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</si>
  <si>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</si>
  <si>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</si>
  <si>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</si>
  <si>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</si>
  <si>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</si>
  <si>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</si>
  <si>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</si>
  <si>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</si>
  <si>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</si>
  <si>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</si>
  <si>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</si>
  <si>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</si>
  <si>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</si>
  <si>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</si>
  <si>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</si>
  <si>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</si>
  <si>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</si>
  <si>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</si>
  <si>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</si>
  <si>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</si>
  <si>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</si>
  <si>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</si>
  <si>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</si>
  <si>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</si>
  <si>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</si>
  <si>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</si>
  <si>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</si>
  <si>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</si>
  <si>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</si>
  <si>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</si>
  <si>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</si>
  <si>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</si>
  <si>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</si>
  <si>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</si>
  <si>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</si>
  <si>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</si>
  <si>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</si>
  <si>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</si>
  <si>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</si>
  <si>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</si>
  <si>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</si>
  <si>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</si>
  <si>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</si>
  <si>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</si>
  <si>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</si>
  <si>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</si>
  <si>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</si>
  <si>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</si>
  <si>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</si>
  <si>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</si>
  <si>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</si>
  <si>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</si>
  <si>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</si>
  <si>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</si>
  <si>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</si>
  <si>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</si>
  <si>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</si>
  <si>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</si>
  <si>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</si>
  <si>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</si>
  <si>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</si>
  <si>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</si>
  <si>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</si>
  <si>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</si>
  <si>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</si>
  <si>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</si>
  <si>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</si>
  <si>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</si>
  <si>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</si>
  <si>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</si>
  <si>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</si>
  <si>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</si>
  <si>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</si>
  <si>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</si>
  <si>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</si>
  <si>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</si>
  <si>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</si>
  <si>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</si>
  <si>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</si>
  <si>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</si>
  <si>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</si>
  <si>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</si>
  <si>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</si>
  <si>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</si>
  <si>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</si>
  <si>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</si>
  <si>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</si>
  <si>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</si>
  <si>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</si>
  <si>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</si>
  <si>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</si>
  <si>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</si>
  <si>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</si>
  <si>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</si>
  <si>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</si>
  <si>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</si>
  <si>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</si>
  <si>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</si>
  <si>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</si>
  <si>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</si>
  <si>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</si>
  <si>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</si>
  <si>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</si>
  <si>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</si>
  <si>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</si>
  <si>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</si>
  <si>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</si>
  <si>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</si>
  <si>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</si>
  <si>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</si>
  <si>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</si>
  <si>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</si>
  <si>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</si>
  <si>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</si>
  <si>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</si>
  <si>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</si>
  <si>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</si>
  <si>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</si>
  <si>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</si>
  <si>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</si>
  <si>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</si>
  <si>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</si>
  <si>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</si>
  <si>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</si>
  <si>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</si>
  <si>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</si>
  <si>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</si>
  <si>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</si>
  <si>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</si>
  <si>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</si>
  <si>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</si>
  <si>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</si>
  <si>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</si>
  <si>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</si>
  <si>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</si>
  <si>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</si>
  <si>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</si>
  <si>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</si>
  <si>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</si>
  <si>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</si>
  <si>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</si>
  <si>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</si>
  <si>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</si>
  <si>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</si>
  <si>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</si>
  <si>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</si>
  <si>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</si>
  <si>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</si>
  <si>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</si>
  <si>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</si>
  <si>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</si>
  <si>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</si>
  <si>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</si>
  <si>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</si>
  <si>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</si>
  <si>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</si>
  <si>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</si>
  <si>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</si>
  <si>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</si>
  <si>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</si>
  <si>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</si>
  <si>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</si>
  <si>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</si>
  <si>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</si>
  <si>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</si>
  <si>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</si>
  <si>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</si>
  <si>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</si>
  <si>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</si>
  <si>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</si>
  <si>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</si>
  <si>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</si>
  <si>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</si>
  <si>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</si>
  <si>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</si>
  <si>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</si>
  <si>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</si>
  <si>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</si>
  <si>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</si>
  <si>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</si>
  <si>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</si>
  <si>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</si>
  <si>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</si>
  <si>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</si>
  <si>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</si>
  <si>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</si>
  <si>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</si>
  <si>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</si>
  <si>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</si>
  <si>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</si>
  <si>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</si>
  <si>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</si>
  <si>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</si>
  <si>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</si>
  <si>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</si>
  <si>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</si>
  <si>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</si>
  <si>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</si>
  <si>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</si>
  <si>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</si>
  <si>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</si>
  <si>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</si>
  <si>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</si>
  <si>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</si>
  <si>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</si>
  <si>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</si>
  <si>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</si>
  <si>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</si>
  <si>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</si>
  <si>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</si>
  <si>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</si>
  <si>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</si>
  <si>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</si>
  <si>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</si>
  <si>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</si>
  <si>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</si>
  <si>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</si>
  <si>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</si>
  <si>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</si>
  <si>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</si>
  <si>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</si>
  <si>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</si>
  <si>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</si>
  <si>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</si>
  <si>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</si>
  <si>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</si>
  <si>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</si>
  <si>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</si>
  <si>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</si>
  <si>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</si>
  <si>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</si>
  <si>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</si>
  <si>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</si>
  <si>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</si>
  <si>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</si>
  <si>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</si>
  <si>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</si>
  <si>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</si>
  <si>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</si>
  <si>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</si>
  <si>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</si>
  <si>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</si>
  <si>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</si>
  <si>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</si>
  <si>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</si>
  <si>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</si>
  <si>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</si>
  <si>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</si>
  <si>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</si>
  <si>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</si>
  <si>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</si>
  <si>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</si>
  <si>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</si>
  <si>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</si>
  <si>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</si>
  <si>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</si>
  <si>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</si>
  <si>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</si>
  <si>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</si>
  <si>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</si>
  <si>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</si>
  <si>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</si>
  <si>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</si>
  <si>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</si>
  <si>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</si>
  <si>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</si>
  <si>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</si>
  <si>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</si>
  <si>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</si>
  <si>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</si>
  <si>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</si>
  <si>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</si>
  <si>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</si>
  <si>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</si>
  <si>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</si>
  <si>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</si>
  <si>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</si>
  <si>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</si>
  <si>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</si>
  <si>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</si>
  <si>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</si>
  <si>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</si>
  <si>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</si>
  <si>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</si>
  <si>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</si>
  <si>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</si>
  <si>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</si>
  <si>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</si>
  <si>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</si>
  <si>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</si>
  <si>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</si>
  <si>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</si>
  <si>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</si>
  <si>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</si>
  <si>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</si>
  <si>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</si>
  <si>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</si>
  <si>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</si>
  <si>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</si>
  <si>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</si>
  <si>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</si>
  <si>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</si>
  <si>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</si>
  <si>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</si>
  <si>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</si>
  <si>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</si>
  <si>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</si>
  <si>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</si>
  <si>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</si>
  <si>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</si>
  <si>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</si>
  <si>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</si>
  <si>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</si>
  <si>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</si>
  <si>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</si>
  <si>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</si>
  <si>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</si>
  <si>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</si>
  <si>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</si>
  <si>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</si>
  <si>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</si>
  <si>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</si>
  <si>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</si>
  <si>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</si>
  <si>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</si>
  <si>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</si>
  <si>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</si>
  <si>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</si>
  <si>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</si>
  <si>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</si>
  <si>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</si>
  <si>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</si>
  <si>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</si>
  <si>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</si>
  <si>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</si>
  <si>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</si>
  <si>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</si>
  <si>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</si>
  <si>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</si>
  <si>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</si>
  <si>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</si>
  <si>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</si>
  <si>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</si>
  <si>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</si>
  <si>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</si>
  <si>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</si>
  <si>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</si>
  <si>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</si>
  <si>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</si>
  <si>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</si>
  <si>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</si>
  <si>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</si>
  <si>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</si>
  <si>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</si>
  <si>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</si>
  <si>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</si>
  <si>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</si>
  <si>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</si>
  <si>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</si>
  <si>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</si>
  <si>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</si>
  <si>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</si>
  <si>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</si>
  <si>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</si>
  <si>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</si>
  <si>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</si>
  <si>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</si>
  <si>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</si>
  <si>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</si>
  <si>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</si>
  <si>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</si>
  <si>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</si>
  <si>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</si>
  <si>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</si>
  <si>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</si>
  <si>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</si>
  <si>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</si>
  <si>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</si>
  <si>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</si>
  <si>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</si>
  <si>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</si>
  <si>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</si>
  <si>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</si>
  <si>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</si>
  <si>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</si>
  <si>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</si>
  <si>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</si>
  <si>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</si>
  <si>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</si>
  <si>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</si>
  <si>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</si>
  <si>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</si>
  <si>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</si>
  <si>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</si>
  <si>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</si>
  <si>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</si>
  <si>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</si>
  <si>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</si>
  <si>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</si>
  <si>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</si>
  <si>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</si>
  <si>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</si>
  <si>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</si>
  <si>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</si>
  <si>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</si>
  <si>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</si>
  <si>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</si>
  <si>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</si>
  <si>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</si>
  <si>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</si>
  <si>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</si>
  <si>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</si>
  <si>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</si>
  <si>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</si>
  <si>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</si>
  <si>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</si>
  <si>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</si>
  <si>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</si>
  <si>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</si>
  <si>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</si>
  <si>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</si>
  <si>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</si>
  <si>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</si>
  <si>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</si>
  <si>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</si>
  <si>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</si>
  <si>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</si>
  <si>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</si>
  <si>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</si>
  <si>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</si>
  <si>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</si>
  <si>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</si>
  <si>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</si>
  <si>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</si>
  <si>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</si>
  <si>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</si>
  <si>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</si>
  <si>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</si>
  <si>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</si>
  <si>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</si>
  <si>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</si>
  <si>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</si>
  <si>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</si>
  <si>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</si>
  <si>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</si>
  <si>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</si>
  <si>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</si>
  <si>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</si>
  <si>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</si>
  <si>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</si>
  <si>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</si>
  <si>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</si>
  <si>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</si>
  <si>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</si>
  <si>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</si>
  <si>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</si>
  <si>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</si>
  <si>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</si>
  <si>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</si>
  <si>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</si>
  <si>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</si>
  <si>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</si>
  <si>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</si>
  <si>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</si>
  <si>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</si>
  <si>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</si>
  <si>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</si>
  <si>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</si>
  <si>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</si>
  <si>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</si>
  <si>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</si>
  <si>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</si>
  <si>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</si>
  <si>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</si>
  <si>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</si>
  <si>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</si>
  <si>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</si>
  <si>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</si>
  <si>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</si>
  <si>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</si>
  <si>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</si>
  <si>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</si>
  <si>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</si>
  <si>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</si>
  <si>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</si>
  <si>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</si>
  <si>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</si>
  <si>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</si>
  <si>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</si>
  <si>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</si>
  <si>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</si>
  <si>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</si>
  <si>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</si>
  <si>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</si>
  <si>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</si>
  <si>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</si>
  <si>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</si>
  <si>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</si>
  <si>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</si>
  <si>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</si>
  <si>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</si>
  <si>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</si>
  <si>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</si>
  <si>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</si>
  <si>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</si>
  <si>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</si>
  <si>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</si>
  <si>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</si>
  <si>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</si>
  <si>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</si>
  <si>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</si>
  <si>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</si>
  <si>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</si>
  <si>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</si>
  <si>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</si>
  <si>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</si>
  <si>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</si>
  <si>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</si>
  <si>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</si>
  <si>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</si>
  <si>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</si>
  <si>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</si>
  <si>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</si>
  <si>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</si>
  <si>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</si>
  <si>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</si>
  <si>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</si>
  <si>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</si>
  <si>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</si>
  <si>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</si>
  <si>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</si>
  <si>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</si>
  <si>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</si>
  <si>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</si>
  <si>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</si>
  <si>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</si>
  <si>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</si>
  <si>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</si>
  <si>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</si>
  <si>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</si>
  <si>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</si>
  <si>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</si>
  <si>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</si>
  <si>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</si>
  <si>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</si>
  <si>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</si>
  <si>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</si>
  <si>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</si>
  <si>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</si>
  <si>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</si>
  <si>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</si>
  <si>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</si>
  <si>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</si>
  <si>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</si>
  <si>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</si>
  <si>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</si>
  <si>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</si>
  <si>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</si>
  <si>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</si>
  <si>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</si>
  <si>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</si>
  <si>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</si>
  <si>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</si>
  <si>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</si>
  <si>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</si>
  <si>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</si>
  <si>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</si>
  <si>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</si>
  <si>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</si>
  <si>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</si>
  <si>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</si>
  <si>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</si>
  <si>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</si>
  <si>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</si>
  <si>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</si>
  <si>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</si>
  <si>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</si>
  <si>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</si>
  <si>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</si>
  <si>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</si>
  <si>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</si>
  <si>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</si>
  <si>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</si>
  <si>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</si>
  <si>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</si>
  <si>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</si>
  <si>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</si>
  <si>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</si>
  <si>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</si>
  <si>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</si>
  <si>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</si>
  <si>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</si>
  <si>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</si>
  <si>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</si>
  <si>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</si>
  <si>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</si>
  <si>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</si>
  <si>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</si>
  <si>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</si>
  <si>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</si>
  <si>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</si>
  <si>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</si>
  <si>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</si>
  <si>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</si>
  <si>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</si>
  <si>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</si>
  <si>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</si>
  <si>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</si>
  <si>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</si>
  <si>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</si>
  <si>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</si>
  <si>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</si>
  <si>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</si>
  <si>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</si>
  <si>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</si>
  <si>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</si>
  <si>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</si>
  <si>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</si>
  <si>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</si>
  <si>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</si>
  <si>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</si>
  <si>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</si>
  <si>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</si>
  <si>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</si>
  <si>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</si>
  <si>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</si>
  <si>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</si>
  <si>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</si>
  <si>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</si>
  <si>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</si>
  <si>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</si>
  <si>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</si>
  <si>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</si>
  <si>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</si>
  <si>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</si>
  <si>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</si>
  <si>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</si>
  <si>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</si>
  <si>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</si>
  <si>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</si>
  <si>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</si>
  <si>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</si>
  <si>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</si>
  <si>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</si>
  <si>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</si>
  <si>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</si>
  <si>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</si>
  <si>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</si>
  <si>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</si>
  <si>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</si>
  <si>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</si>
  <si>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</si>
  <si>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</si>
  <si>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</si>
  <si>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</si>
  <si>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</si>
  <si>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</si>
  <si>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</si>
  <si>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</si>
  <si>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</si>
  <si>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</si>
  <si>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</si>
  <si>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</si>
  <si>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</si>
  <si>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</si>
  <si>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</si>
  <si>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</si>
  <si>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</si>
  <si>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</si>
  <si>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</si>
  <si>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</si>
  <si>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</si>
  <si>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</si>
  <si>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</si>
  <si>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</si>
  <si>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</si>
  <si>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</si>
  <si>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</si>
  <si>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</si>
  <si>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</si>
  <si>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</si>
  <si>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</si>
  <si>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</si>
  <si>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</si>
  <si>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</si>
  <si>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</si>
  <si>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</si>
  <si>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</si>
  <si>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</si>
  <si>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</si>
  <si>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</si>
  <si>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</si>
  <si>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</si>
  <si>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</si>
  <si>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</si>
  <si>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</si>
  <si>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</si>
  <si>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</si>
  <si>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</si>
  <si>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</si>
  <si>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</si>
  <si>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</si>
  <si>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</si>
  <si>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</si>
  <si>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</si>
  <si>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</si>
  <si>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</si>
  <si>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</si>
  <si>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</si>
  <si>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</si>
  <si>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</si>
  <si>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</si>
  <si>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</si>
  <si>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</si>
  <si>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</si>
  <si>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</si>
  <si>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</si>
  <si>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</si>
  <si>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</si>
  <si>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</si>
  <si>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</si>
  <si>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</si>
  <si>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</si>
  <si>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</si>
  <si>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</si>
  <si>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</si>
  <si>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</si>
  <si>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</si>
  <si>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</si>
  <si>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</si>
  <si>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</si>
  <si>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</si>
  <si>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</si>
  <si>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</si>
  <si>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</si>
  <si>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</si>
  <si>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</si>
  <si>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</si>
  <si>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</si>
  <si>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</si>
  <si>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</si>
  <si>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</si>
  <si>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</si>
  <si>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</si>
  <si>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</si>
  <si>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</si>
  <si>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</si>
  <si>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</si>
  <si>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</si>
  <si>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</si>
  <si>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</si>
  <si>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</si>
  <si>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</si>
  <si>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</si>
  <si>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</si>
  <si>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</si>
  <si>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</si>
  <si>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</si>
  <si>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</si>
  <si>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</si>
  <si>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</si>
  <si>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</si>
  <si>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</si>
  <si>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</si>
  <si>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</si>
  <si>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</si>
  <si>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</si>
  <si>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</si>
  <si>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</si>
  <si>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</si>
  <si>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</si>
  <si>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</si>
  <si>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</si>
  <si>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</si>
  <si>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</si>
  <si>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</si>
  <si>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</si>
  <si>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</si>
  <si>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</si>
  <si>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</si>
  <si>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</si>
  <si>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</si>
  <si>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</si>
  <si>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</si>
  <si>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</si>
  <si>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</si>
  <si>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</si>
  <si>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</si>
  <si>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</si>
  <si>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</si>
  <si>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</si>
  <si>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</si>
  <si>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</si>
  <si>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</si>
  <si>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</si>
  <si>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</si>
  <si>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</si>
  <si>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</si>
  <si>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</si>
  <si>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</si>
  <si>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</si>
  <si>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</si>
  <si>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</si>
  <si>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</si>
  <si>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</si>
  <si>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</si>
  <si>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</si>
  <si>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</si>
  <si>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</si>
  <si>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</si>
  <si>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</si>
  <si>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</si>
  <si>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</si>
  <si>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</si>
  <si>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</si>
  <si>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</si>
  <si>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</si>
  <si>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</si>
  <si>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</si>
  <si>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</si>
  <si>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</si>
  <si>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</si>
  <si>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</si>
  <si>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</si>
  <si>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</si>
  <si>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</si>
  <si>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</si>
  <si>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</si>
  <si>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</si>
  <si>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</si>
  <si>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</si>
  <si>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</si>
  <si>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</si>
  <si>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</si>
  <si>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</si>
  <si>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</si>
  <si>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</si>
  <si>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</si>
  <si>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</si>
  <si>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</si>
  <si>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</si>
  <si>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</si>
  <si>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</si>
  <si>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</si>
  <si>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</si>
  <si>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</si>
  <si>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</si>
  <si>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</si>
  <si>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</si>
  <si>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</si>
  <si>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</si>
  <si>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</si>
  <si>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</si>
  <si>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</si>
  <si>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</si>
  <si>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</si>
  <si>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</si>
  <si>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</si>
  <si>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</si>
  <si>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</si>
  <si>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</si>
  <si>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</si>
  <si>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</si>
  <si>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</si>
  <si>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</si>
  <si>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</si>
  <si>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</si>
  <si>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</si>
  <si>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</si>
  <si>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</si>
  <si>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</si>
  <si>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</si>
  <si>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</si>
  <si>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</si>
  <si>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</si>
  <si>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</si>
  <si>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</si>
  <si>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</si>
  <si>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</si>
  <si>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</si>
  <si>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</si>
  <si>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</si>
  <si>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</si>
  <si>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</si>
  <si>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</si>
  <si>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</si>
  <si>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</si>
  <si>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</si>
  <si>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</si>
  <si>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</si>
  <si>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</si>
  <si>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</si>
  <si>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</si>
  <si>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</si>
  <si>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</si>
  <si>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</si>
  <si>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</si>
  <si>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</si>
  <si>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</si>
  <si>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</si>
  <si>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</si>
  <si>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</si>
  <si>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</si>
  <si>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</si>
  <si>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</si>
  <si>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</si>
  <si>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</si>
  <si>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</si>
  <si>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</si>
  <si>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</si>
  <si>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</si>
  <si>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</si>
  <si>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</si>
  <si>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</si>
  <si>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</si>
  <si>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</si>
  <si>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</si>
  <si>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</si>
  <si>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</si>
  <si>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</si>
  <si>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</si>
  <si>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</si>
  <si>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</si>
  <si>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</si>
  <si>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</si>
  <si>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</si>
  <si>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</si>
  <si>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</si>
  <si>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</si>
  <si>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</si>
  <si>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</si>
  <si>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</si>
  <si>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</si>
  <si>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</si>
  <si>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</si>
  <si>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</si>
  <si>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</si>
  <si>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</si>
  <si>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</si>
  <si>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</si>
  <si>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</si>
  <si>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</si>
  <si>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</si>
  <si>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</si>
  <si>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</si>
  <si>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</si>
  <si>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</si>
  <si>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</si>
  <si>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</si>
  <si>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</si>
  <si>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</si>
  <si>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</si>
  <si>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</si>
  <si>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</si>
  <si>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</si>
  <si>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</si>
  <si>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</si>
  <si>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</si>
  <si>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</si>
  <si>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</si>
  <si>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</si>
  <si>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</si>
  <si>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</si>
  <si>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</si>
  <si>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</si>
  <si>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</si>
  <si>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</si>
  <si>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</si>
  <si>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</si>
  <si>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</si>
  <si>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</si>
  <si>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</si>
  <si>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</si>
  <si>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</si>
  <si>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</si>
  <si>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</si>
  <si>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</si>
  <si>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</si>
  <si>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</si>
  <si>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</si>
  <si>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</si>
  <si>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</si>
  <si>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</si>
  <si>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</si>
  <si>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</si>
  <si>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</si>
  <si>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</si>
  <si>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</si>
  <si>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</si>
  <si>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</si>
  <si>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</si>
  <si>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</si>
  <si>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</si>
  <si>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</si>
  <si>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</si>
  <si>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</si>
  <si>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</si>
  <si>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</si>
  <si>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</si>
  <si>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</si>
  <si>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</si>
  <si>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</si>
  <si>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</si>
  <si>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</si>
  <si>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</si>
  <si>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</si>
  <si>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</si>
  <si>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</si>
  <si>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</si>
  <si>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</si>
  <si>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</si>
  <si>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</si>
  <si>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</si>
  <si>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</si>
  <si>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</si>
  <si>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</si>
  <si>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</si>
  <si>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</si>
  <si>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</si>
  <si>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</si>
  <si>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</si>
  <si>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</si>
  <si>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</si>
  <si>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</si>
  <si>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</si>
  <si>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</si>
  <si>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</si>
  <si>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</si>
  <si>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</si>
  <si>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</si>
  <si>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</si>
  <si>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</si>
  <si>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</si>
  <si>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</si>
  <si>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</si>
  <si>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</si>
  <si>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</si>
  <si>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</si>
  <si>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</si>
  <si>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</si>
  <si>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</si>
  <si>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</si>
  <si>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</si>
  <si>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</si>
  <si>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</si>
  <si>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</si>
  <si>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</si>
  <si>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</si>
  <si>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</si>
  <si>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</si>
  <si>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</si>
  <si>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</si>
  <si>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</si>
  <si>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</si>
  <si>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</si>
  <si>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</si>
  <si>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</si>
  <si>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</si>
  <si>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</si>
  <si>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</si>
  <si>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</si>
  <si>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</si>
  <si>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</si>
  <si>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</si>
  <si>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</si>
  <si>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</si>
  <si>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</si>
  <si>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</si>
  <si>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</si>
  <si>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</si>
  <si>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</si>
  <si>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</si>
  <si>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</si>
  <si>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</si>
  <si>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</si>
  <si>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</si>
  <si>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</si>
  <si>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</si>
  <si>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</si>
  <si>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</si>
  <si>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</si>
  <si>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</si>
  <si>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</si>
  <si>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</si>
  <si>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</si>
  <si>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</si>
  <si>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</si>
  <si>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</si>
  <si>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</si>
  <si>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</si>
  <si>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</si>
  <si>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</si>
  <si>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</si>
  <si>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</si>
  <si>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</si>
  <si>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</si>
  <si>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</si>
  <si>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</si>
  <si>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</si>
  <si>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</si>
  <si>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</si>
  <si>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</si>
  <si>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</si>
  <si>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</si>
  <si>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</si>
  <si>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</si>
  <si>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</si>
  <si>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</si>
  <si>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</si>
  <si>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</si>
  <si>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</si>
  <si>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</si>
  <si>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</si>
  <si>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</si>
  <si>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</si>
  <si>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</si>
  <si>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</si>
  <si>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</si>
  <si>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</si>
  <si>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</si>
  <si>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</si>
  <si>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</si>
  <si>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</si>
  <si>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</si>
  <si>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</si>
  <si>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</si>
  <si>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</si>
  <si>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</si>
  <si>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</si>
  <si>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</si>
  <si>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</si>
  <si>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</si>
  <si>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</si>
  <si>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</si>
  <si>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</si>
  <si>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</si>
  <si>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</si>
  <si>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</si>
  <si>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</si>
  <si>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</si>
  <si>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</si>
  <si>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</si>
  <si>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</si>
  <si>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</si>
  <si>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</si>
  <si>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</si>
  <si>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</si>
  <si>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</si>
  <si>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</si>
  <si>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</si>
  <si>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</si>
  <si>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</si>
  <si>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</si>
  <si>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</si>
  <si>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</si>
  <si>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</si>
  <si>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</si>
  <si>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</si>
  <si>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</si>
  <si>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</si>
  <si>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</si>
  <si>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</si>
  <si>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</si>
  <si>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</si>
  <si>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</si>
  <si>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</si>
  <si>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</si>
  <si>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</si>
  <si>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</si>
  <si>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</si>
  <si>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</si>
  <si>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</si>
  <si>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</si>
  <si>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</si>
  <si>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</si>
  <si>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</si>
  <si>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</si>
  <si>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</si>
  <si>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</si>
  <si>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</si>
  <si>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</si>
  <si>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</si>
  <si>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</si>
  <si>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</si>
  <si>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</si>
  <si>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</si>
  <si>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</si>
  <si>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</si>
  <si>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</si>
  <si>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</si>
  <si>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</si>
  <si>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</si>
  <si>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</si>
  <si>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</si>
  <si>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</si>
  <si>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</si>
  <si>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</si>
  <si>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</si>
  <si>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</si>
  <si>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</si>
  <si>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</si>
  <si>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</si>
  <si>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</si>
  <si>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</si>
  <si>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</si>
  <si>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</si>
  <si>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</si>
  <si>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</si>
  <si>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</si>
  <si>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</si>
  <si>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</si>
  <si>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</si>
  <si>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</si>
  <si>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</si>
  <si>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</si>
  <si>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</si>
  <si>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</si>
  <si>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</si>
  <si>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</si>
  <si>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</si>
  <si>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</si>
  <si>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</si>
  <si>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</si>
  <si>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</si>
  <si>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</si>
  <si>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</si>
  <si>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</si>
  <si>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</si>
  <si>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</si>
  <si>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</si>
  <si>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</si>
  <si>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</si>
  <si>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</si>
  <si>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</si>
  <si>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</si>
  <si>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</si>
  <si>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</si>
  <si>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</si>
  <si>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</si>
  <si>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</si>
  <si>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</si>
  <si>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</si>
  <si>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</si>
  <si>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</si>
  <si>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</si>
  <si>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</si>
  <si>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</si>
  <si>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</si>
  <si>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</si>
  <si>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</si>
  <si>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</si>
  <si>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</si>
  <si>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</si>
  <si>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</si>
  <si>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</si>
  <si>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</si>
  <si>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</si>
  <si>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</si>
  <si>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</si>
  <si>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</si>
  <si>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</si>
  <si>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</si>
  <si>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</si>
  <si>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</si>
  <si>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</si>
  <si>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</si>
  <si>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</si>
  <si>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</si>
  <si>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</si>
  <si>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</si>
  <si>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</si>
  <si>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</si>
  <si>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</si>
  <si>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</si>
  <si>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</si>
  <si>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</si>
  <si>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</si>
  <si>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</si>
  <si>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</si>
  <si>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</si>
  <si>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</si>
  <si>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</si>
  <si>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</si>
  <si>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</si>
  <si>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</si>
  <si>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</si>
  <si>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</si>
  <si>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</si>
  <si>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</si>
  <si>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</si>
  <si>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</si>
  <si>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</si>
  <si>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</si>
  <si>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</si>
  <si>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</si>
  <si>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</si>
  <si>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</si>
  <si>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</si>
  <si>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</si>
  <si>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</si>
  <si>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</si>
  <si>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</si>
  <si>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</si>
  <si>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</si>
  <si>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</si>
  <si>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</si>
  <si>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</si>
  <si>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</si>
  <si>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</si>
  <si>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</si>
  <si>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</si>
  <si>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</si>
  <si>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</si>
  <si>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</si>
  <si>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</si>
  <si>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</si>
  <si>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</si>
  <si>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</si>
  <si>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</si>
  <si>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</si>
  <si>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</si>
  <si>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</si>
  <si>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</si>
  <si>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</si>
  <si>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</si>
  <si>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</si>
  <si>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</si>
  <si>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</si>
  <si>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</si>
  <si>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</si>
  <si>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</si>
  <si>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</si>
  <si>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</si>
  <si>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</si>
  <si>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</si>
  <si>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</si>
  <si>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</si>
  <si>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</si>
  <si>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</si>
  <si>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</si>
  <si>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</si>
  <si>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</si>
  <si>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</si>
  <si>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</si>
  <si>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</si>
  <si>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</si>
  <si>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</si>
  <si>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</si>
  <si>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</si>
  <si>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</si>
  <si>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</si>
  <si>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</si>
  <si>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</si>
  <si>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</si>
  <si>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</si>
  <si>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</si>
  <si>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</si>
  <si>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</si>
  <si>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</si>
  <si>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</si>
  <si>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</si>
  <si>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</si>
  <si>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</si>
  <si>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</si>
  <si>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</si>
  <si>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</si>
  <si>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</si>
  <si>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</si>
  <si>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</si>
  <si>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</si>
  <si>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</si>
  <si>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</si>
  <si>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</si>
  <si>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</si>
  <si>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</si>
  <si>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</si>
  <si>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</si>
  <si>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</si>
  <si>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</si>
  <si>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</si>
  <si>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</si>
  <si>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</si>
  <si>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</si>
  <si>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</si>
  <si>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</si>
  <si>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</si>
  <si>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</si>
  <si>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</si>
  <si>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</si>
  <si>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</si>
  <si>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</si>
  <si>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</si>
  <si>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</si>
  <si>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</si>
  <si>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</si>
  <si>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</si>
  <si>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</si>
  <si>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</si>
  <si>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</si>
  <si>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</si>
  <si>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</si>
  <si>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</si>
  <si>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</si>
  <si>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</si>
  <si>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</si>
  <si>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</si>
  <si>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</si>
  <si>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</si>
  <si>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</si>
  <si>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</si>
  <si>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</si>
  <si>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</si>
  <si>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</si>
  <si>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</si>
  <si>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</si>
  <si>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</si>
  <si>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</si>
  <si>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</si>
  <si>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</si>
  <si>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</si>
  <si>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</si>
  <si>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</si>
  <si>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</si>
  <si>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</si>
  <si>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</si>
  <si>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</si>
  <si>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</si>
  <si>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</si>
  <si>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</si>
  <si>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</si>
  <si>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</si>
  <si>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</si>
  <si>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</si>
  <si>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</si>
  <si>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</si>
  <si>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</si>
  <si>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</si>
  <si>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</si>
  <si>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</si>
  <si>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</si>
  <si>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</si>
  <si>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</si>
  <si>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</si>
  <si>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</si>
  <si>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</si>
  <si>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</si>
  <si>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</si>
  <si>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</si>
  <si>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</si>
  <si>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</si>
  <si>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</si>
  <si>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</si>
  <si>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</si>
  <si>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</si>
  <si>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</si>
  <si>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</si>
  <si>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</si>
  <si>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</si>
  <si>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</si>
  <si>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</si>
  <si>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</si>
  <si>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</si>
  <si>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</si>
  <si>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</si>
  <si>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</si>
  <si>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</si>
  <si>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</si>
  <si>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</si>
  <si>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</si>
  <si>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</si>
  <si>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</si>
  <si>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</si>
  <si>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</si>
  <si>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</si>
  <si>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</si>
  <si>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</si>
  <si>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</si>
  <si>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</si>
  <si>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</si>
  <si>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</si>
  <si>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</si>
  <si>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</si>
  <si>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</si>
  <si>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</si>
  <si>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</si>
  <si>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</si>
  <si>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</si>
  <si>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</si>
  <si>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</si>
  <si>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</si>
  <si>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</si>
  <si>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</si>
  <si>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</si>
  <si>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</si>
  <si>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</si>
  <si>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</si>
  <si>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</si>
  <si>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</si>
  <si>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</si>
  <si>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</si>
  <si>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</si>
  <si>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</si>
  <si>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</si>
  <si>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</si>
  <si>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</si>
  <si>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</si>
  <si>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</si>
  <si>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</si>
  <si>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</si>
  <si>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</si>
  <si>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</si>
  <si>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</si>
  <si>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</si>
  <si>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</si>
  <si>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</si>
  <si>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</si>
  <si>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</si>
  <si>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</si>
  <si>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</si>
  <si>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</si>
  <si>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</si>
  <si>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</si>
  <si>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</si>
  <si>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</si>
  <si>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</si>
  <si>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</si>
  <si>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</si>
  <si>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</si>
  <si>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</si>
  <si>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</si>
  <si>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</si>
  <si>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</si>
  <si>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</si>
  <si>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</si>
  <si>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</si>
  <si>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</si>
  <si>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</si>
  <si>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</si>
  <si>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</si>
  <si>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</si>
  <si>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</si>
  <si>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</si>
  <si>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</si>
  <si>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</si>
  <si>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</si>
  <si>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</si>
  <si>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</si>
  <si>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</si>
  <si>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</si>
  <si>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</si>
  <si>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</si>
  <si>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</si>
  <si>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</si>
  <si>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</si>
  <si>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</si>
  <si>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</si>
  <si>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</si>
  <si>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</si>
  <si>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</si>
  <si>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</si>
  <si>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</si>
  <si>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</si>
  <si>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</si>
  <si>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</si>
  <si>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</si>
  <si>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</si>
  <si>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</si>
  <si>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</si>
  <si>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</si>
  <si>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</si>
  <si>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</si>
  <si>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</si>
  <si>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</si>
  <si>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</si>
  <si>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</si>
  <si>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</si>
  <si>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</si>
  <si>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</si>
  <si>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</si>
  <si>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</si>
  <si>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</si>
  <si>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</si>
  <si>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</si>
  <si>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</si>
  <si>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</si>
  <si>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</si>
  <si>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</si>
  <si>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</si>
  <si>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</si>
  <si>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</si>
  <si>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</si>
  <si>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</si>
  <si>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</si>
  <si>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</si>
  <si>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</si>
  <si>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</si>
  <si>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</si>
  <si>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</si>
  <si>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</si>
  <si>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</si>
  <si>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</si>
  <si>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</si>
  <si>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</si>
  <si>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</si>
  <si>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</si>
  <si>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</si>
  <si>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</si>
  <si>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</si>
  <si>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</si>
  <si>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</si>
  <si>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</si>
  <si>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</si>
  <si>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</si>
  <si>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</si>
  <si>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</si>
  <si>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</si>
  <si>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</si>
  <si>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</si>
  <si>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</si>
  <si>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</si>
  <si>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</si>
  <si>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</si>
  <si>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</si>
  <si>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</si>
  <si>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</si>
  <si>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</si>
  <si>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</si>
  <si>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</si>
  <si>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</si>
  <si>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</si>
  <si>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</si>
  <si>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</si>
  <si>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</si>
  <si>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</si>
  <si>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</si>
  <si>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</si>
  <si>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</si>
  <si>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</si>
  <si>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</si>
  <si>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</si>
  <si>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</si>
  <si>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</si>
  <si>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</si>
  <si>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</si>
  <si>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</si>
  <si>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</si>
  <si>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</si>
  <si>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</si>
  <si>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</si>
  <si>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</si>
  <si>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</si>
  <si>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</si>
  <si>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</si>
  <si>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</si>
  <si>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</si>
  <si>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</si>
  <si>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</si>
  <si>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</si>
  <si>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</si>
  <si>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</si>
  <si>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</si>
  <si>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</si>
  <si>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</si>
  <si>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</si>
  <si>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</si>
  <si>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</si>
  <si>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</si>
  <si>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</si>
  <si>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</si>
  <si>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</si>
  <si>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</si>
  <si>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</si>
  <si>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</si>
  <si>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</si>
  <si>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</si>
  <si>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</si>
  <si>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</si>
  <si>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</si>
  <si>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</si>
  <si>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</si>
  <si>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</si>
  <si>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</si>
  <si>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</si>
  <si>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</si>
  <si>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</si>
  <si>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</si>
  <si>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</si>
  <si>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</si>
  <si>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</si>
  <si>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</si>
  <si>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</si>
  <si>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</si>
  <si>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</si>
  <si>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</si>
  <si>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</si>
  <si>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</si>
  <si>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</si>
  <si>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</si>
  <si>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</si>
  <si>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</si>
  <si>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</si>
  <si>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</si>
  <si>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</si>
  <si>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</si>
  <si>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</si>
  <si>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</si>
  <si>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</si>
  <si>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</si>
  <si>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</si>
  <si>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</si>
  <si>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</si>
  <si>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</si>
  <si>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</si>
  <si>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</si>
  <si>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</si>
  <si>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</si>
  <si>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</si>
  <si>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</si>
  <si>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</si>
  <si>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</si>
  <si>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</si>
  <si>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</si>
  <si>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</si>
  <si>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</si>
  <si>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</si>
  <si>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</si>
  <si>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</si>
  <si>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</si>
  <si>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</si>
  <si>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</si>
  <si>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</si>
  <si>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</si>
  <si>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</si>
  <si>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</si>
  <si>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</si>
  <si>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</si>
  <si>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</si>
  <si>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</si>
  <si>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</si>
  <si>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</si>
  <si>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</si>
  <si>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</si>
  <si>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</si>
  <si>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</si>
  <si>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</si>
  <si>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</si>
  <si>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</si>
  <si>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</si>
  <si>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</si>
  <si>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</si>
  <si>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</si>
  <si>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</si>
  <si>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</si>
  <si>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</si>
  <si>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</si>
  <si>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</si>
  <si>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</si>
  <si>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</si>
  <si>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</si>
  <si>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</si>
  <si>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</si>
  <si>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</si>
  <si>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</si>
  <si>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</si>
  <si>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</si>
  <si>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</si>
  <si>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</si>
  <si>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</si>
  <si>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</si>
  <si>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</si>
  <si>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</si>
  <si>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</si>
  <si>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</si>
  <si>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</si>
  <si>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</si>
  <si>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</si>
  <si>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</si>
  <si>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</si>
  <si>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</si>
  <si>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</si>
  <si>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</si>
  <si>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</si>
  <si>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</si>
  <si>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</si>
  <si>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</si>
  <si>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</si>
  <si>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</si>
  <si>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</si>
  <si>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</si>
  <si>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</si>
  <si>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</si>
  <si>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</si>
  <si>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</si>
  <si>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</si>
  <si>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</si>
  <si>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</si>
  <si>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</si>
  <si>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</si>
  <si>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</si>
  <si>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</si>
  <si>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</si>
  <si>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</si>
  <si>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</si>
  <si>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</si>
  <si>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</si>
  <si>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</si>
  <si>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</si>
  <si>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</si>
  <si>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</si>
  <si>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</si>
  <si>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</si>
  <si>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</si>
  <si>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</si>
  <si>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</si>
  <si>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</si>
  <si>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</si>
  <si>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</si>
  <si>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</si>
  <si>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</si>
  <si>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</si>
  <si>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</si>
  <si>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</si>
  <si>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</si>
  <si>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</si>
  <si>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</si>
  <si>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</si>
  <si>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</si>
  <si>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</si>
  <si>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</si>
  <si>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</si>
  <si>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</si>
  <si>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</si>
  <si>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</si>
  <si>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</si>
  <si>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</si>
  <si>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</si>
  <si>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</si>
  <si>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</si>
  <si>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</si>
  <si>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</si>
  <si>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</si>
  <si>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</si>
  <si>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</si>
  <si>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</si>
  <si>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</si>
  <si>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</si>
  <si>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</si>
  <si>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</si>
  <si>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</si>
  <si>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</si>
  <si>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</si>
  <si>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</si>
  <si>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</si>
  <si>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</si>
  <si>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</si>
  <si>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</si>
  <si>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</si>
  <si>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</si>
  <si>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</si>
  <si>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</si>
  <si>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</si>
  <si>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</si>
  <si>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</si>
  <si>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</si>
  <si>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</si>
  <si>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</si>
  <si>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</si>
  <si>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</si>
  <si>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</si>
  <si>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</si>
  <si>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</si>
  <si>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</si>
  <si>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</si>
  <si>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</si>
  <si>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</si>
  <si>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</si>
  <si>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</si>
  <si>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</si>
  <si>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</si>
  <si>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</si>
  <si>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</si>
  <si>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</si>
  <si>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</si>
  <si>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</si>
  <si>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</si>
  <si>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</si>
  <si>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</si>
  <si>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</si>
  <si>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</si>
  <si>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</si>
  <si>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</si>
  <si>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</si>
  <si>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</si>
  <si>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</si>
  <si>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</si>
  <si>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</si>
  <si>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</si>
  <si>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</si>
  <si>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</si>
  <si>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</si>
  <si>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</si>
  <si>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</si>
  <si>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</si>
  <si>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</si>
  <si>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</si>
  <si>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</si>
  <si>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</si>
  <si>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</si>
  <si>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</si>
  <si>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</si>
  <si>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</si>
  <si>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</si>
  <si>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</si>
  <si>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</si>
  <si>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</si>
  <si>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</si>
  <si>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</si>
  <si>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</si>
  <si>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</si>
  <si>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</si>
  <si>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</si>
  <si>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</si>
  <si>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</si>
  <si>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</si>
  <si>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</si>
  <si>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</si>
  <si>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</si>
  <si>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</si>
  <si>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</si>
  <si>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</si>
  <si>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</si>
  <si>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</si>
  <si>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</si>
  <si>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</si>
  <si>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</si>
  <si>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</si>
  <si>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</si>
  <si>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</si>
  <si>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</si>
  <si>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</si>
  <si>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</si>
  <si>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</si>
  <si>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</si>
  <si>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</si>
  <si>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</si>
  <si>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</si>
  <si>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</si>
  <si>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</si>
  <si>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</si>
  <si>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</si>
  <si>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</si>
  <si>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</si>
  <si>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</si>
  <si>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</si>
  <si>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</si>
  <si>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</si>
  <si>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</si>
  <si>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</si>
  <si>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</si>
  <si>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</si>
  <si>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</si>
  <si>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</si>
  <si>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</si>
  <si>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</si>
  <si>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</si>
  <si>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</si>
  <si>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</si>
  <si>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</si>
  <si>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</si>
  <si>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</si>
  <si>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</si>
  <si>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</si>
  <si>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</si>
  <si>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</si>
  <si>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</si>
  <si>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</si>
  <si>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</si>
  <si>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</si>
  <si>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</si>
  <si>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</si>
  <si>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</si>
  <si>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</si>
  <si>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</si>
  <si>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</si>
  <si>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</si>
  <si>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</si>
  <si>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</si>
  <si>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</si>
  <si>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</si>
  <si>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</si>
  <si>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</si>
  <si>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</si>
  <si>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</si>
  <si>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</si>
  <si>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</si>
  <si>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</si>
  <si>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</si>
  <si>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</si>
  <si>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</si>
  <si>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</si>
  <si>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</si>
  <si>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</si>
  <si>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</si>
  <si>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</si>
  <si>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</si>
  <si>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</si>
  <si>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</si>
  <si>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</si>
  <si>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</si>
  <si>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</si>
  <si>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</si>
  <si>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</si>
  <si>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</si>
  <si>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</si>
  <si>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</si>
  <si>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</si>
  <si>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</si>
  <si>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</si>
  <si>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</si>
  <si>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</si>
  <si>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</si>
  <si>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</si>
  <si>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</si>
  <si>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</si>
  <si>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</si>
  <si>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</si>
  <si>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</si>
  <si>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</si>
  <si>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</si>
  <si>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</si>
  <si>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</si>
  <si>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</si>
  <si>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</si>
  <si>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</si>
  <si>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</si>
  <si>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</si>
  <si>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</si>
  <si>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</si>
  <si>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</si>
  <si>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</si>
  <si>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</si>
  <si>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</si>
  <si>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</si>
  <si>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</si>
  <si>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</si>
  <si>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</si>
  <si>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</si>
  <si>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</si>
  <si>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</si>
  <si>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</si>
  <si>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</si>
  <si>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</si>
  <si>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</si>
  <si>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</si>
  <si>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</si>
  <si>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</si>
  <si>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</si>
  <si>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</si>
  <si>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</si>
  <si>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</si>
  <si>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</si>
  <si>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</si>
  <si>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</si>
  <si>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</si>
  <si>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</si>
  <si>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</si>
  <si>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</si>
  <si>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</si>
  <si>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</si>
  <si>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</si>
  <si>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</si>
  <si>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</si>
  <si>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</si>
  <si>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</si>
  <si>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</si>
  <si>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</si>
  <si>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</si>
  <si>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</si>
  <si>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</si>
  <si>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</si>
  <si>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</si>
  <si>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</si>
  <si>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</si>
  <si>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</si>
  <si>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</si>
  <si>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</si>
  <si>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</si>
  <si>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</si>
  <si>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</si>
  <si>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</si>
  <si>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</si>
  <si>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</si>
  <si>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</si>
  <si>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</si>
  <si>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</si>
  <si>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</si>
  <si>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</si>
  <si>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</si>
  <si>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</si>
  <si>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</si>
  <si>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</si>
  <si>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</si>
  <si>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</si>
  <si>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</si>
  <si>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</si>
  <si>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</si>
  <si>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</si>
  <si>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</si>
  <si>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</si>
  <si>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</si>
  <si>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</si>
  <si>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</si>
  <si>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</si>
  <si>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</si>
  <si>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</si>
  <si>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</si>
  <si>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</si>
  <si>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</si>
  <si>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</si>
  <si>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</si>
  <si>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</si>
  <si>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</si>
  <si>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</si>
  <si>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</si>
  <si>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</si>
  <si>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</si>
  <si>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</si>
  <si>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</si>
  <si>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</si>
  <si>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</si>
  <si>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</si>
  <si>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</si>
  <si>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</si>
  <si>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</si>
  <si>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</si>
  <si>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</si>
  <si>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</si>
  <si>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</si>
  <si>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</si>
  <si>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</si>
  <si>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</si>
  <si>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</si>
  <si>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</si>
  <si>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</si>
  <si>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</si>
  <si>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</si>
  <si>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</si>
  <si>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</si>
  <si>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</si>
  <si>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</si>
  <si>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</si>
  <si>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</si>
  <si>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</si>
  <si>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</si>
  <si>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</si>
  <si>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</si>
  <si>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</si>
  <si>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</si>
  <si>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</si>
  <si>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</si>
  <si>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</si>
  <si>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</si>
  <si>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</si>
  <si>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</si>
  <si>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</si>
  <si>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</si>
  <si>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</si>
  <si>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</si>
  <si>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</si>
  <si>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</si>
  <si>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</si>
  <si>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</si>
  <si>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</si>
  <si>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</si>
  <si>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</si>
  <si>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</si>
  <si>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</si>
  <si>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</si>
  <si>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</si>
  <si>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</si>
  <si>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</si>
  <si>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</si>
  <si>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</si>
  <si>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</si>
  <si>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</si>
  <si>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</si>
  <si>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</si>
  <si>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</si>
  <si>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</si>
  <si>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</si>
  <si>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</si>
  <si>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</si>
  <si>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</si>
  <si>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</si>
  <si>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</si>
  <si>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</si>
  <si>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</si>
  <si>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</si>
  <si>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</si>
  <si>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</si>
  <si>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</si>
  <si>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</si>
  <si>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</si>
  <si>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</si>
  <si>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</si>
  <si>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</si>
  <si>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</si>
  <si>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</si>
  <si>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</si>
  <si>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</si>
  <si>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</si>
  <si>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</si>
  <si>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</si>
  <si>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</si>
  <si>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</si>
  <si>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</si>
  <si>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</si>
  <si>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</si>
  <si>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</si>
  <si>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</si>
  <si>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</si>
  <si>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</si>
  <si>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</si>
  <si>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</si>
  <si>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</si>
  <si>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</si>
  <si>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</si>
  <si>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</si>
  <si>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</si>
  <si>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</si>
  <si>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</si>
  <si>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</si>
  <si>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</si>
  <si>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</si>
  <si>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</si>
  <si>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</si>
  <si>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</si>
  <si>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</si>
  <si>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</si>
  <si>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</si>
  <si>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</si>
  <si>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</si>
  <si>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</si>
  <si>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</si>
  <si>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</si>
  <si>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</si>
  <si>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</si>
  <si>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</si>
  <si>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</si>
  <si>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</si>
  <si>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</si>
  <si>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</si>
  <si>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</si>
  <si>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</si>
  <si>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</si>
  <si>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</si>
  <si>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</si>
  <si>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</si>
  <si>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</si>
  <si>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</si>
  <si>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</si>
  <si>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</si>
  <si>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</si>
  <si>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</si>
  <si>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</si>
  <si>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</si>
  <si>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</si>
  <si>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</si>
  <si>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</si>
  <si>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</si>
  <si>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</si>
  <si>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</si>
  <si>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</si>
  <si>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</si>
  <si>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</si>
  <si>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</si>
  <si>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</si>
  <si>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</si>
  <si>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</si>
  <si>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</si>
  <si>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</si>
  <si>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</si>
  <si>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</si>
  <si>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</si>
  <si>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</si>
  <si>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</si>
  <si>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</si>
  <si>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</si>
  <si>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</si>
  <si>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</si>
  <si>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</si>
  <si>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</si>
  <si>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</si>
  <si>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</si>
  <si>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</si>
  <si>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</si>
  <si>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</si>
  <si>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</si>
  <si>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</si>
  <si>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</si>
  <si>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</si>
  <si>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</si>
  <si>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</si>
  <si>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</si>
  <si>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</si>
  <si>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</si>
  <si>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</si>
  <si>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</si>
  <si>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</si>
  <si>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</si>
  <si>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</si>
  <si>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</si>
  <si>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</si>
  <si>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</si>
  <si>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</si>
  <si>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</si>
  <si>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</si>
  <si>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</si>
  <si>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</si>
  <si>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</si>
  <si>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</si>
  <si>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</si>
  <si>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</si>
  <si>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</si>
  <si>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</si>
  <si>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</si>
  <si>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</si>
  <si>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</si>
  <si>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</si>
  <si>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</si>
  <si>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</si>
  <si>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</si>
  <si>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</si>
  <si>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</si>
  <si>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</si>
  <si>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</si>
  <si>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</si>
  <si>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</si>
  <si>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</si>
  <si>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</si>
  <si>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</si>
  <si>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</si>
  <si>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</si>
  <si>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</si>
  <si>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</si>
  <si>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</si>
  <si>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</si>
  <si>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</si>
  <si>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</si>
  <si>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</si>
  <si>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</si>
  <si>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</si>
  <si>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</si>
  <si>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</si>
  <si>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</si>
  <si>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</si>
  <si>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</si>
  <si>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</si>
  <si>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</si>
  <si>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</si>
  <si>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</si>
  <si>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</si>
  <si>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</si>
  <si>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</si>
  <si>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</si>
  <si>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</si>
  <si>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</si>
  <si>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</si>
  <si>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</si>
  <si>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</si>
  <si>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</si>
  <si>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</si>
  <si>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</si>
  <si>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</si>
  <si>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</si>
  <si>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</si>
  <si>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</si>
  <si>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</si>
  <si>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</si>
  <si>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</si>
  <si>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</si>
  <si>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</si>
  <si>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</si>
  <si>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</si>
  <si>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</si>
  <si>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</si>
  <si>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</si>
  <si>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</si>
  <si>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</si>
  <si>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</si>
  <si>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</si>
  <si>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</si>
  <si>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</si>
  <si>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</si>
  <si>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</si>
  <si>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</si>
  <si>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</si>
  <si>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</si>
  <si>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</si>
  <si>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</si>
  <si>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</si>
  <si>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</si>
  <si>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</si>
  <si>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</si>
  <si>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</si>
  <si>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</si>
  <si>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</si>
  <si>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</si>
  <si>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</si>
  <si>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</si>
  <si>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</si>
  <si>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</si>
  <si>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</si>
  <si>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</si>
  <si>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</si>
  <si>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</si>
  <si>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</si>
  <si>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</si>
  <si>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</si>
  <si>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</si>
  <si>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</si>
  <si>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</si>
  <si>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</si>
  <si>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</si>
  <si>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</si>
  <si>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</si>
  <si>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</si>
  <si>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</si>
  <si>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</si>
  <si>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</si>
  <si>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</si>
  <si>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</si>
  <si>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</si>
  <si>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</si>
  <si>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</si>
  <si>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</si>
  <si>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</si>
  <si>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</si>
  <si>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</si>
  <si>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</si>
  <si>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</si>
  <si>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</si>
  <si>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</si>
  <si>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</si>
  <si>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</si>
  <si>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</si>
  <si>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</si>
  <si>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</si>
  <si>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</si>
  <si>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</si>
  <si>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</si>
  <si>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</si>
  <si>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</si>
  <si>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</si>
  <si>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</si>
  <si>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</si>
  <si>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</si>
  <si>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</si>
  <si>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</si>
  <si>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</si>
  <si>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</si>
  <si>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</si>
  <si>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</si>
  <si>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</si>
  <si>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</si>
  <si>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</si>
  <si>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</si>
  <si>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</si>
  <si>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</si>
  <si>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</si>
  <si>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</si>
  <si>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</si>
  <si>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</si>
  <si>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</si>
  <si>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</si>
  <si>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</si>
  <si>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</si>
  <si>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</si>
  <si>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</si>
  <si>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</si>
  <si>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</si>
  <si>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</si>
  <si>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</si>
  <si>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</si>
  <si>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</si>
  <si>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</si>
  <si>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</si>
  <si>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</si>
  <si>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</si>
  <si>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</si>
  <si>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</si>
  <si>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</si>
  <si>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</si>
  <si>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</si>
  <si>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</si>
  <si>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</si>
  <si>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</si>
  <si>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</si>
  <si>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</si>
  <si>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</si>
  <si>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</si>
  <si>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</si>
  <si>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</si>
  <si>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</si>
  <si>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</si>
  <si>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</si>
  <si>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</si>
  <si>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</si>
  <si>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</si>
  <si>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</si>
  <si>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</si>
  <si>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</si>
  <si>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</si>
  <si>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</si>
  <si>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</si>
  <si>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</si>
  <si>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</si>
  <si>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</si>
  <si>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</si>
  <si>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</si>
  <si>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</si>
  <si>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</si>
  <si>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</si>
  <si>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</si>
  <si>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</si>
  <si>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</si>
  <si>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</si>
  <si>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</si>
  <si>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</si>
  <si>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</si>
  <si>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</si>
  <si>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</si>
  <si>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</si>
  <si>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</si>
  <si>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</si>
  <si>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</si>
  <si>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</si>
  <si>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</si>
  <si>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</si>
  <si>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</si>
  <si>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</si>
  <si>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</si>
  <si>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</si>
  <si>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</si>
  <si>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</si>
  <si>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</si>
  <si>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</si>
  <si>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</si>
  <si>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</si>
  <si>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</si>
  <si>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</si>
  <si>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</si>
  <si>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</si>
  <si>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</si>
  <si>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</si>
  <si>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</si>
  <si>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</si>
  <si>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</si>
  <si>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</si>
  <si>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</si>
  <si>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</si>
  <si>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</si>
  <si>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</si>
  <si>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</si>
  <si>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</si>
  <si>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</si>
  <si>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</si>
  <si>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</si>
  <si>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</si>
  <si>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</si>
  <si>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</si>
  <si>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</si>
  <si>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</si>
  <si>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</si>
  <si>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</si>
  <si>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</si>
  <si>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</si>
  <si>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</si>
  <si>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</si>
  <si>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</si>
  <si>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</si>
  <si>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</si>
  <si>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</si>
  <si>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</si>
  <si>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</si>
  <si>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</si>
  <si>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</si>
  <si>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</si>
  <si>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</si>
  <si>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</si>
  <si>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</si>
  <si>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</si>
  <si>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</si>
  <si>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</si>
  <si>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</si>
  <si>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</si>
  <si>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</si>
  <si>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</si>
  <si>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</si>
  <si>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</si>
  <si>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</si>
  <si>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</si>
  <si>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</si>
  <si>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</si>
  <si>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</si>
  <si>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</si>
  <si>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</si>
  <si>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</si>
  <si>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</si>
  <si>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</si>
  <si>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</si>
  <si>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</si>
  <si>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</si>
  <si>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</si>
  <si>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</si>
  <si>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</si>
  <si>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</si>
  <si>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</si>
  <si>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</si>
  <si>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</si>
  <si>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</si>
  <si>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</si>
  <si>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</si>
  <si>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</si>
  <si>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</si>
  <si>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</si>
  <si>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</si>
  <si>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</si>
  <si>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</si>
  <si>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</si>
  <si>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</si>
  <si>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</si>
  <si>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</si>
  <si>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</si>
  <si>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</si>
  <si>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</si>
  <si>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</si>
  <si>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</si>
  <si>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</si>
  <si>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</si>
  <si>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</si>
  <si>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</si>
  <si>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</si>
  <si>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</si>
  <si>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</si>
  <si>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</si>
  <si>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</si>
  <si>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</si>
  <si>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</si>
  <si>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</si>
  <si>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</si>
  <si>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</si>
  <si>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</si>
  <si>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</si>
  <si>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</si>
  <si>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</si>
  <si>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</si>
  <si>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</si>
  <si>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</si>
  <si>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</si>
  <si>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</si>
  <si>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</si>
  <si>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</si>
  <si>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</si>
  <si>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</si>
  <si>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</si>
  <si>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</si>
  <si>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</si>
  <si>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</si>
  <si>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</si>
  <si>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</si>
  <si>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</si>
  <si>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</si>
  <si>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</si>
  <si>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</si>
  <si>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</si>
  <si>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</si>
  <si>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</si>
  <si>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</si>
  <si>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</si>
  <si>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</si>
  <si>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</si>
  <si>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</si>
  <si>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</si>
  <si>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</si>
  <si>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</si>
  <si>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</si>
  <si>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</si>
  <si>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</si>
  <si>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</si>
  <si>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</si>
  <si>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</si>
  <si>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</si>
  <si>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</si>
  <si>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</si>
  <si>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</si>
  <si>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</si>
  <si>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</si>
  <si>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</si>
  <si>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</si>
  <si>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</si>
  <si>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</si>
  <si>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</si>
  <si>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</si>
  <si>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</si>
  <si>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</si>
  <si>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</si>
  <si>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</si>
  <si>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</si>
  <si>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</si>
  <si>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</si>
  <si>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</si>
  <si>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</si>
  <si>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</si>
  <si>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</si>
  <si>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</si>
  <si>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</si>
  <si>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</si>
  <si>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</si>
  <si>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</si>
  <si>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</si>
  <si>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</si>
  <si>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</si>
  <si>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</si>
  <si>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</si>
  <si>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</si>
  <si>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</si>
  <si>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</si>
  <si>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</si>
  <si>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</si>
  <si>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</si>
  <si>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</si>
  <si>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</si>
  <si>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</si>
  <si>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</si>
  <si>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</si>
  <si>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</si>
  <si>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</si>
  <si>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</si>
  <si>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</si>
  <si>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</si>
  <si>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</si>
  <si>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</si>
  <si>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</si>
  <si>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</si>
  <si>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</si>
  <si>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</si>
  <si>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</si>
  <si>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</si>
  <si>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</si>
  <si>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</si>
  <si>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</si>
  <si>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</si>
  <si>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</si>
  <si>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</si>
  <si>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</si>
  <si>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</si>
  <si>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</si>
  <si>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</si>
  <si>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</si>
  <si>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</si>
  <si>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</si>
  <si>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</si>
  <si>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</si>
  <si>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</si>
  <si>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</si>
  <si>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</si>
  <si>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</si>
  <si>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</si>
  <si>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</si>
  <si>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</si>
  <si>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</si>
  <si>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</si>
  <si>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</si>
  <si>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</si>
  <si>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</si>
  <si>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</si>
  <si>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</si>
  <si>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</si>
  <si>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</si>
  <si>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</si>
  <si>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</si>
  <si>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</si>
  <si>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</si>
  <si>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</si>
  <si>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</si>
  <si>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</si>
  <si>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</si>
  <si>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</si>
  <si>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</si>
  <si>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</si>
  <si>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</si>
  <si>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</si>
  <si>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</si>
  <si>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</si>
  <si>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</si>
  <si>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</si>
  <si>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</si>
  <si>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</si>
  <si>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</si>
  <si>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</si>
  <si>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</si>
  <si>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</si>
  <si>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</si>
  <si>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</si>
  <si>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</si>
  <si>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</si>
  <si>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</si>
  <si>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</si>
  <si>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</si>
  <si>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</si>
  <si>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</si>
  <si>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</si>
  <si>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</si>
  <si>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</si>
  <si>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</si>
  <si>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</si>
  <si>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</si>
  <si>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</si>
  <si>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</si>
  <si>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</si>
  <si>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</si>
  <si>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</si>
  <si>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</si>
  <si>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</si>
  <si>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</si>
  <si>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</si>
  <si>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</si>
  <si>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</si>
  <si>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</si>
  <si>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</si>
  <si>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</si>
  <si>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</si>
  <si>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</si>
  <si>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</si>
  <si>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</si>
  <si>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</si>
  <si>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</si>
  <si>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</si>
  <si>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</si>
  <si>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</si>
  <si>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</si>
  <si>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</si>
  <si>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</si>
  <si>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</si>
  <si>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</si>
  <si>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</si>
  <si>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</si>
  <si>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</si>
  <si>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</si>
  <si>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</si>
  <si>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</si>
  <si>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</si>
  <si>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</si>
  <si>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</si>
  <si>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</si>
  <si>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</si>
  <si>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</si>
  <si>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</si>
  <si>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</si>
  <si>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</si>
  <si>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</si>
  <si>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</si>
  <si>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</si>
  <si>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</si>
  <si>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</si>
  <si>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</si>
  <si>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</si>
  <si>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</si>
  <si>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</si>
  <si>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</si>
  <si>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</si>
  <si>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</si>
  <si>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</si>
  <si>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</si>
  <si>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</si>
  <si>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</si>
  <si>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</si>
  <si>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</si>
  <si>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</si>
  <si>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</si>
  <si>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</si>
  <si>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</si>
  <si>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</si>
  <si>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</si>
  <si>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</si>
  <si>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</si>
  <si>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</si>
  <si>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</si>
  <si>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</si>
  <si>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</si>
  <si>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</si>
  <si>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</si>
  <si>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</si>
  <si>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</si>
  <si>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</si>
  <si>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</si>
  <si>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</si>
  <si>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</si>
  <si>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</si>
  <si>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</si>
  <si>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</si>
  <si>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</si>
  <si>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</si>
  <si>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</si>
  <si>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</si>
  <si>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</si>
  <si>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</si>
  <si>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</si>
  <si>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</si>
  <si>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</si>
  <si>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</si>
  <si>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</si>
  <si>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</si>
  <si>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</si>
  <si>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</si>
  <si>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</si>
  <si>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</si>
  <si>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</si>
  <si>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</si>
  <si>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</si>
  <si>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</si>
  <si>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</si>
  <si>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</si>
  <si>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</si>
  <si>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</si>
  <si>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</si>
  <si>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</si>
  <si>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</si>
  <si>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</si>
  <si>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</si>
  <si>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</si>
  <si>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</si>
  <si>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</si>
  <si>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</si>
  <si>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</si>
  <si>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</si>
  <si>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</si>
  <si>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</si>
  <si>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</si>
  <si>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</si>
  <si>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</si>
  <si>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</si>
  <si>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</si>
  <si>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</si>
  <si>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</si>
  <si>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</si>
  <si>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</si>
  <si>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</si>
  <si>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</si>
  <si>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</si>
  <si>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</si>
  <si>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</si>
  <si>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</si>
  <si>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</si>
  <si>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</si>
  <si>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</si>
  <si>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</si>
  <si>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</si>
  <si>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</si>
  <si>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</si>
  <si>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</si>
  <si>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</si>
  <si>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</si>
  <si>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</si>
  <si>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</si>
  <si>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</si>
  <si>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</si>
  <si>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</si>
  <si>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</si>
  <si>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</si>
  <si>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</si>
  <si>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</si>
  <si>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</si>
  <si>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</si>
  <si>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</si>
  <si>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</si>
  <si>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</si>
  <si>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</si>
  <si>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</si>
  <si>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</si>
  <si>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</si>
  <si>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</si>
  <si>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</si>
  <si>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</si>
  <si>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</si>
  <si>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</si>
  <si>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</si>
  <si>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</si>
  <si>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</si>
  <si>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</si>
  <si>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</si>
  <si>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</si>
  <si>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</si>
  <si>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</si>
  <si>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</si>
  <si>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</si>
  <si>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</si>
  <si>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</si>
  <si>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</si>
  <si>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</si>
  <si>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</si>
  <si>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</si>
  <si>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</si>
  <si>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</si>
  <si>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</si>
  <si>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</si>
  <si>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</si>
  <si>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</si>
  <si>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</si>
  <si>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</si>
  <si>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</si>
  <si>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</si>
  <si>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</si>
  <si>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</si>
  <si>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</si>
  <si>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</si>
  <si>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</si>
  <si>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</si>
  <si>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</si>
  <si>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</si>
  <si>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</si>
  <si>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</si>
  <si>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</si>
  <si>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</si>
  <si>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</si>
  <si>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</si>
  <si>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</si>
  <si>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</si>
  <si>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</si>
  <si>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</si>
  <si>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</si>
  <si>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</si>
  <si>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</si>
  <si>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</si>
  <si>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</si>
  <si>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</si>
  <si>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</si>
  <si>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</si>
  <si>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</si>
  <si>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</si>
  <si>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</si>
  <si>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</si>
  <si>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</si>
  <si>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</si>
  <si>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</si>
  <si>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</si>
  <si>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</si>
  <si>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</si>
  <si>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</si>
  <si>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</si>
  <si>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</si>
  <si>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</si>
  <si>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</si>
  <si>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</si>
  <si>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</si>
  <si>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</si>
  <si>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</si>
  <si>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</si>
  <si>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</si>
  <si>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</si>
  <si>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</si>
  <si>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</si>
  <si>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</si>
  <si>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</si>
  <si>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</si>
  <si>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</si>
  <si>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</si>
  <si>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</si>
  <si>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</si>
  <si>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</si>
  <si>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</si>
  <si>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</si>
  <si>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</si>
  <si>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</si>
  <si>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</si>
  <si>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</si>
  <si>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</si>
  <si>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</si>
  <si>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</si>
  <si>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</si>
  <si>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</si>
  <si>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</si>
  <si>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</si>
  <si>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</si>
  <si>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</si>
  <si>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</si>
  <si>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</si>
  <si>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</si>
  <si>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</si>
  <si>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</si>
  <si>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</si>
  <si>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</si>
  <si>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</si>
  <si>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</si>
  <si>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</si>
  <si>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</si>
  <si>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</si>
  <si>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</si>
  <si>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</si>
  <si>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</si>
  <si>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</si>
  <si>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</si>
  <si>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</si>
  <si>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</si>
  <si>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</si>
  <si>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</si>
  <si>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</si>
  <si>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</si>
  <si>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</si>
  <si>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</si>
  <si>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</si>
  <si>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</si>
  <si>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</si>
  <si>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</si>
  <si>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</si>
  <si>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</si>
  <si>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</si>
  <si>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</si>
  <si>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</si>
  <si>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</si>
  <si>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</si>
  <si>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</si>
  <si>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</si>
  <si>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</si>
  <si>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</si>
  <si>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</si>
  <si>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</si>
  <si>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</si>
  <si>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</si>
  <si>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</si>
  <si>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</si>
  <si>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</si>
  <si>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</si>
  <si>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</si>
  <si>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</si>
  <si>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</si>
  <si>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</si>
  <si>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</si>
  <si>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</si>
  <si>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</si>
  <si>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</si>
  <si>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</si>
  <si>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</si>
  <si>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</si>
  <si>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</si>
  <si>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</si>
  <si>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</si>
  <si>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</si>
  <si>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</si>
  <si>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</si>
  <si>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</si>
  <si>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</si>
  <si>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</si>
  <si>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</si>
  <si>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</si>
  <si>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</si>
  <si>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</si>
  <si>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</si>
  <si>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</si>
  <si>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</si>
  <si>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</si>
  <si>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</si>
  <si>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</si>
  <si>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</si>
  <si>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</si>
  <si>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</si>
  <si>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</si>
  <si>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</si>
  <si>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</si>
  <si>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</si>
  <si>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</si>
  <si>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</si>
  <si>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</si>
  <si>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</si>
  <si>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</si>
  <si>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</si>
  <si>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</si>
  <si>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</si>
  <si>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</si>
  <si>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</si>
  <si>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</si>
  <si>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</si>
  <si>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</si>
  <si>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</si>
  <si>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</si>
  <si>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</si>
  <si>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</si>
  <si>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</si>
  <si>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</si>
  <si>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</si>
  <si>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</si>
  <si>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</si>
  <si>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</si>
  <si>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</si>
  <si>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</si>
  <si>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</si>
  <si>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</si>
  <si>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</si>
  <si>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</si>
  <si>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</si>
  <si>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</si>
  <si>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</si>
  <si>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</si>
  <si>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</si>
  <si>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</si>
  <si>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</si>
  <si>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</si>
  <si>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</si>
  <si>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</si>
  <si>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</si>
  <si>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</si>
  <si>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</si>
  <si>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</si>
  <si>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</si>
  <si>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</si>
  <si>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</si>
  <si>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</si>
  <si>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</si>
  <si>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</si>
  <si>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</si>
  <si>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</si>
  <si>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</si>
  <si>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</si>
  <si>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</si>
  <si>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</si>
  <si>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</si>
  <si>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</si>
  <si>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</si>
  <si>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</si>
  <si>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</si>
  <si>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</si>
  <si>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</si>
  <si>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</si>
  <si>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</si>
  <si>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</si>
  <si>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</si>
  <si>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</si>
  <si>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</si>
  <si>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</si>
  <si>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</si>
  <si>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</si>
  <si>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</si>
  <si>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</si>
  <si>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</si>
  <si>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</si>
  <si>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</si>
  <si>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</si>
  <si>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</si>
  <si>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</si>
  <si>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</si>
  <si>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</si>
  <si>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</si>
  <si>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</si>
  <si>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</si>
  <si>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</si>
  <si>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</si>
  <si>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</si>
  <si>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</si>
  <si>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</si>
  <si>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</si>
  <si>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</si>
  <si>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</si>
  <si>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</si>
  <si>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</si>
  <si>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</si>
  <si>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</si>
  <si>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</si>
  <si>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</si>
  <si>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</si>
  <si>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</si>
  <si>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</si>
  <si>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</si>
  <si>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</si>
  <si>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</si>
  <si>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</si>
  <si>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</si>
  <si>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</si>
  <si>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</si>
  <si>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</si>
  <si>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</si>
  <si>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</si>
  <si>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</si>
  <si>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</si>
  <si>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</si>
  <si>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</si>
  <si>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</si>
  <si>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</si>
  <si>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</si>
  <si>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</si>
  <si>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</si>
  <si>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</si>
  <si>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</si>
  <si>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</si>
  <si>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</si>
  <si>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</si>
  <si>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</si>
  <si>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</si>
  <si>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</si>
  <si>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</si>
  <si>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</si>
  <si>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</si>
  <si>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</si>
  <si>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</si>
  <si>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</si>
  <si>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</si>
  <si>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</si>
  <si>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</si>
  <si>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</si>
  <si>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</si>
  <si>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</si>
  <si>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</si>
  <si>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</si>
  <si>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</si>
  <si>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</si>
  <si>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</si>
  <si>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</si>
  <si>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</si>
  <si>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</si>
  <si>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</si>
  <si>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</si>
  <si>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</si>
  <si>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</si>
  <si>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</si>
  <si>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</si>
  <si>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</si>
  <si>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</si>
  <si>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</si>
  <si>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</si>
  <si>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</si>
  <si>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</si>
  <si>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</si>
  <si>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</si>
  <si>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</si>
  <si>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</si>
  <si>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</si>
  <si>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</si>
  <si>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</si>
  <si>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</si>
  <si>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</si>
  <si>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</si>
  <si>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</si>
  <si>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</si>
  <si>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</si>
  <si>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</si>
  <si>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</si>
  <si>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</si>
  <si>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</si>
  <si>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</si>
  <si>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</si>
  <si>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</si>
  <si>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</si>
  <si>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</si>
  <si>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</si>
  <si>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</si>
  <si>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</si>
  <si>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</si>
  <si>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</si>
  <si>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</si>
  <si>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</si>
  <si>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</si>
  <si>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</si>
  <si>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</si>
  <si>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</si>
  <si>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</si>
  <si>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</si>
  <si>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</si>
  <si>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</si>
  <si>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</si>
  <si>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</si>
  <si>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</si>
  <si>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</si>
  <si>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</si>
  <si>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</si>
  <si>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</si>
  <si>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</si>
  <si>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</si>
  <si>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</si>
  <si>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</si>
  <si>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</si>
  <si>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</si>
  <si>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</si>
  <si>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</si>
  <si>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</si>
  <si>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</si>
  <si>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</si>
  <si>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</si>
  <si>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</si>
  <si>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</si>
  <si>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</si>
  <si>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</si>
  <si>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</si>
  <si>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</si>
  <si>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</si>
  <si>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</si>
  <si>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</si>
  <si>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</si>
  <si>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</si>
  <si>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</si>
  <si>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</si>
  <si>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</si>
  <si>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</si>
  <si>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</si>
  <si>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</si>
  <si>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</si>
  <si>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</si>
  <si>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</si>
  <si>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</si>
  <si>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</si>
  <si>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</si>
  <si>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</si>
  <si>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</si>
  <si>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</si>
  <si>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</si>
  <si>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</si>
  <si>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</si>
  <si>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</si>
  <si>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</si>
  <si>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</si>
  <si>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</si>
  <si>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</si>
  <si>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</si>
  <si>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</si>
  <si>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</si>
  <si>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</si>
  <si>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</si>
  <si>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</si>
  <si>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</si>
  <si>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</si>
  <si>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</si>
  <si>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</si>
  <si>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</si>
  <si>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</si>
  <si>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</si>
  <si>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</si>
  <si>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</si>
  <si>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</si>
  <si>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</si>
  <si>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</si>
  <si>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</si>
  <si>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</si>
  <si>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</si>
  <si>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</si>
  <si>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</si>
  <si>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</si>
  <si>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</si>
  <si>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</si>
  <si>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</si>
  <si>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</si>
  <si>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</si>
  <si>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</si>
  <si>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</si>
  <si>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</si>
  <si>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</si>
  <si>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</si>
  <si>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</si>
  <si>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</si>
  <si>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</si>
  <si>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</si>
  <si>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</si>
  <si>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</si>
  <si>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</si>
  <si>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</si>
  <si>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</si>
  <si>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</si>
  <si>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</si>
  <si>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</si>
  <si>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</si>
  <si>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</si>
  <si>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</si>
  <si>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</si>
  <si>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</si>
  <si>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</si>
  <si>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</si>
  <si>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</si>
  <si>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</si>
  <si>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</si>
  <si>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</si>
  <si>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</si>
  <si>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</si>
  <si>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</si>
  <si>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</si>
  <si>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</si>
  <si>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</si>
  <si>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</si>
  <si>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</si>
  <si>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</si>
  <si>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</si>
  <si>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</si>
  <si>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</si>
  <si>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</si>
  <si>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</si>
  <si>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</si>
  <si>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</si>
  <si>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</si>
  <si>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</si>
  <si>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</si>
  <si>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</si>
  <si>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</si>
  <si>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</si>
  <si>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</si>
  <si>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</si>
  <si>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</si>
  <si>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</si>
  <si>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</si>
  <si>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</si>
  <si>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</si>
  <si>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</si>
  <si>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</si>
  <si>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</si>
  <si>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</si>
  <si>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</si>
  <si>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</si>
  <si>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</si>
  <si>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</si>
  <si>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</si>
  <si>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</si>
  <si>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</si>
  <si>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</si>
  <si>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</si>
  <si>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</si>
  <si>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</si>
  <si>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</si>
  <si>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</si>
  <si>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</si>
  <si>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</si>
  <si>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</si>
  <si>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</si>
  <si>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</si>
  <si>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</si>
  <si>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</si>
  <si>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</si>
  <si>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</si>
  <si>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</si>
  <si>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</si>
  <si>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</si>
  <si>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</si>
  <si>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</si>
  <si>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</si>
  <si>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</si>
  <si>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</si>
  <si>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</si>
  <si>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</si>
  <si>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</si>
  <si>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</si>
  <si>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</si>
  <si>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</si>
  <si>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</si>
  <si>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</si>
  <si>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</si>
  <si>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</si>
  <si>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</si>
  <si>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</si>
  <si>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</si>
  <si>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</si>
  <si>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</si>
  <si>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</si>
  <si>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</si>
  <si>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</si>
  <si>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</si>
  <si>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</si>
  <si>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</si>
  <si>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</si>
  <si>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</si>
  <si>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</si>
  <si>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</si>
  <si>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</si>
  <si>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</si>
  <si>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</si>
  <si>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</si>
  <si>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</si>
  <si>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</si>
  <si>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</si>
  <si>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</si>
  <si>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</si>
  <si>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</si>
  <si>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</si>
  <si>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</si>
  <si>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</si>
  <si>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</si>
  <si>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</si>
  <si>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</si>
  <si>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</si>
  <si>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</si>
  <si>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</si>
  <si>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</si>
  <si>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</si>
  <si>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</si>
  <si>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</si>
  <si>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</si>
  <si>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</si>
  <si>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</si>
  <si>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</si>
  <si>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</si>
  <si>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</si>
  <si>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</si>
  <si>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</si>
  <si>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</si>
  <si>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</si>
  <si>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</si>
  <si>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</si>
  <si>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</si>
  <si>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</si>
  <si>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</si>
  <si>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</si>
  <si>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</si>
  <si>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</si>
  <si>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</si>
  <si>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</si>
  <si>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</si>
  <si>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</si>
  <si>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</si>
  <si>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</si>
  <si>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</si>
  <si>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</si>
  <si>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</si>
  <si>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</si>
  <si>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</si>
  <si>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</si>
  <si>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</si>
  <si>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</si>
  <si>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</si>
  <si>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</si>
  <si>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</si>
  <si>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</si>
  <si>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</si>
  <si>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</si>
  <si>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</si>
  <si>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</si>
  <si>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</si>
  <si>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</si>
  <si>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</si>
  <si>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</si>
  <si>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</si>
  <si>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</si>
  <si>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</si>
  <si>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</si>
  <si>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</si>
  <si>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</si>
  <si>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</si>
  <si>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</si>
  <si>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</si>
  <si>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</si>
  <si>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</si>
  <si>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</si>
  <si>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</si>
  <si>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</si>
  <si>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</si>
  <si>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</si>
  <si>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</si>
  <si>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</si>
  <si>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</si>
  <si>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</si>
  <si>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</si>
  <si>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</si>
  <si>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</si>
  <si>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</si>
  <si>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</si>
  <si>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</si>
  <si>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</si>
  <si>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</si>
  <si>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</si>
  <si>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</si>
  <si>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</si>
  <si>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</si>
  <si>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</si>
  <si>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</si>
  <si>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</si>
  <si>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</si>
  <si>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</si>
  <si>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</si>
  <si>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</si>
  <si>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</si>
  <si>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</si>
  <si>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</si>
  <si>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</si>
  <si>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</si>
  <si>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</si>
  <si>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</si>
  <si>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</si>
  <si>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</si>
  <si>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</si>
  <si>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</si>
  <si>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</si>
  <si>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</si>
  <si>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</si>
  <si>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</si>
  <si>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</si>
  <si>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</si>
  <si>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</si>
  <si>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</si>
  <si>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</si>
  <si>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</si>
  <si>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</si>
  <si>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</si>
  <si>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</si>
  <si>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</si>
  <si>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</si>
  <si>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</si>
  <si>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</si>
  <si>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</si>
  <si>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</si>
  <si>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</si>
  <si>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</si>
  <si>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</si>
  <si>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</si>
  <si>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</si>
  <si>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</si>
  <si>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</si>
  <si>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</si>
  <si>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</si>
  <si>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</si>
  <si>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</si>
  <si>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</si>
  <si>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</si>
  <si>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</si>
  <si>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</si>
  <si>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</si>
  <si>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</si>
  <si>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</si>
  <si>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</si>
  <si>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</si>
  <si>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</si>
  <si>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</si>
  <si>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</si>
  <si>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</si>
  <si>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</si>
  <si>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</si>
  <si>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</si>
  <si>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</si>
  <si>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</si>
  <si>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</si>
  <si>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</si>
  <si>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</si>
  <si>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</si>
  <si>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</si>
  <si>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</si>
  <si>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</si>
  <si>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</si>
  <si>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</si>
  <si>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</si>
  <si>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</si>
  <si>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</si>
  <si>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</si>
  <si>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</si>
  <si>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</si>
  <si>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</si>
  <si>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</si>
  <si>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</si>
  <si>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</si>
  <si>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</si>
  <si>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</si>
  <si>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</si>
  <si>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</si>
  <si>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</si>
  <si>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</si>
  <si>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</si>
  <si>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</si>
  <si>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</si>
  <si>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</si>
  <si>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</si>
  <si>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</si>
  <si>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</si>
  <si>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</si>
  <si>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</si>
  <si>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</si>
  <si>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</si>
  <si>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</si>
  <si>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</si>
  <si>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</si>
  <si>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</si>
  <si>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</si>
  <si>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</si>
  <si>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</si>
  <si>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</si>
  <si>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</si>
  <si>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</si>
  <si>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</si>
  <si>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</si>
  <si>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</si>
  <si>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</si>
  <si>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</si>
  <si>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</si>
  <si>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</si>
  <si>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</si>
  <si>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</si>
  <si>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</si>
  <si>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</si>
  <si>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</si>
  <si>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</si>
  <si>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</si>
  <si>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</si>
  <si>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</si>
  <si>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</si>
  <si>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</si>
  <si>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</si>
  <si>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</si>
  <si>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</si>
  <si>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</si>
  <si>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</si>
  <si>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</si>
  <si>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</si>
  <si>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</si>
  <si>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</si>
  <si>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</si>
  <si>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</si>
  <si>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</si>
  <si>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</si>
  <si>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</si>
  <si>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</si>
  <si>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</si>
  <si>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</si>
  <si>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</si>
  <si>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</si>
  <si>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</si>
  <si>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</si>
  <si>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</si>
  <si>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</si>
  <si>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</si>
  <si>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</si>
  <si>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</si>
  <si>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</si>
  <si>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</si>
  <si>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</si>
  <si>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</si>
  <si>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</si>
  <si>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</si>
  <si>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</si>
  <si>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</si>
  <si>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</si>
  <si>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</si>
  <si>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</si>
  <si>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</si>
  <si>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</si>
  <si>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</si>
  <si>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</si>
  <si>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</si>
  <si>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</si>
  <si>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</si>
  <si>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</si>
  <si>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</si>
  <si>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</si>
  <si>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</si>
  <si>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</si>
  <si>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</si>
  <si>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</si>
  <si>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</si>
  <si>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</si>
  <si>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</si>
  <si>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</si>
  <si>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</si>
  <si>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</si>
  <si>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</si>
  <si>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</si>
  <si>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</si>
  <si>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</si>
  <si>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</si>
  <si>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</si>
  <si>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</si>
  <si>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</si>
  <si>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</si>
  <si>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</si>
  <si>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</si>
  <si>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</si>
  <si>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</si>
  <si>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</si>
  <si>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</si>
  <si>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</si>
  <si>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</si>
  <si>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</si>
  <si>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</si>
  <si>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</si>
  <si>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</si>
  <si>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</si>
  <si>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</si>
  <si>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</si>
  <si>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</si>
  <si>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</si>
  <si>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</si>
  <si>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</si>
  <si>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</si>
  <si>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</si>
  <si>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</si>
  <si>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</si>
  <si>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</si>
  <si>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</si>
  <si>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</si>
  <si>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</si>
  <si>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</si>
  <si>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</si>
  <si>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</si>
  <si>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</si>
  <si>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</si>
  <si>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</si>
  <si>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</si>
  <si>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</si>
  <si>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</si>
  <si>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</si>
  <si>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</si>
  <si>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</si>
  <si>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</si>
  <si>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</si>
  <si>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</si>
  <si>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</si>
  <si>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</si>
  <si>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</si>
  <si>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</si>
  <si>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</si>
  <si>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</si>
  <si>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</si>
  <si>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</si>
  <si>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</si>
  <si>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</si>
  <si>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</si>
  <si>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</si>
  <si>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</si>
  <si>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</si>
  <si>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</si>
  <si>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</si>
  <si>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</si>
  <si>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</si>
  <si>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</si>
  <si>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</si>
  <si>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</si>
  <si>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</si>
  <si>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</si>
  <si>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</si>
  <si>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</si>
  <si>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</si>
  <si>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</si>
  <si>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</si>
  <si>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</si>
  <si>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</si>
  <si>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</si>
  <si>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</si>
  <si>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</si>
  <si>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</si>
  <si>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</si>
  <si>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</si>
  <si>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</si>
  <si>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</si>
  <si>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</si>
  <si>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</si>
  <si>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</si>
  <si>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</si>
  <si>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</si>
  <si>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</si>
  <si>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</si>
  <si>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</si>
  <si>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</si>
  <si>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</si>
  <si>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</si>
  <si>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</si>
  <si>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</si>
  <si>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</si>
  <si>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</si>
  <si>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</si>
  <si>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</si>
  <si>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</si>
  <si>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</si>
  <si>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</si>
  <si>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</si>
  <si>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</si>
  <si>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</si>
  <si>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</si>
  <si>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</si>
  <si>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</si>
  <si>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</si>
  <si>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</si>
  <si>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</si>
  <si>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</si>
  <si>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</si>
  <si>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</si>
  <si>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</si>
  <si>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</si>
  <si>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</si>
  <si>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</si>
  <si>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</si>
  <si>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</si>
  <si>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</si>
  <si>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</si>
  <si>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</si>
  <si>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</si>
  <si>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</si>
  <si>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</si>
  <si>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</si>
  <si>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</si>
  <si>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</si>
  <si>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</si>
  <si>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</si>
  <si>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</si>
  <si>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</si>
  <si>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</si>
  <si>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</si>
  <si>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</si>
  <si>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</si>
  <si>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</si>
  <si>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</si>
  <si>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</si>
  <si>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</si>
  <si>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</si>
  <si>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</si>
  <si>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</si>
  <si>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</si>
  <si>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</si>
  <si>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</si>
  <si>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</si>
  <si>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</si>
  <si>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</si>
  <si>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</si>
  <si>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</si>
  <si>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</si>
  <si>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</si>
  <si>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</si>
  <si>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</si>
  <si>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</si>
  <si>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</si>
  <si>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</si>
  <si>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</si>
  <si>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</si>
  <si>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</si>
  <si>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</si>
  <si>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</si>
  <si>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</si>
  <si>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</si>
  <si>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</si>
  <si>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</si>
  <si>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</si>
  <si>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</si>
  <si>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</si>
  <si>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</si>
  <si>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</si>
  <si>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</si>
  <si>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</si>
  <si>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</si>
  <si>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</si>
  <si>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</si>
  <si>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</si>
  <si>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</si>
  <si>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</si>
  <si>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</si>
  <si>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</si>
  <si>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</si>
  <si>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</si>
  <si>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</si>
  <si>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</si>
  <si>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</si>
  <si>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</si>
  <si>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</si>
  <si>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</si>
  <si>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</si>
  <si>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</si>
  <si>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</si>
  <si>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</si>
  <si>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</si>
  <si>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</si>
  <si>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</si>
  <si>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</si>
  <si>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</si>
  <si>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</si>
  <si>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</si>
  <si>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</si>
  <si>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</si>
  <si>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</si>
  <si>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</si>
  <si>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</si>
  <si>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</si>
  <si>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</si>
  <si>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</si>
  <si>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</si>
  <si>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</si>
  <si>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</si>
  <si>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</si>
  <si>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</si>
  <si>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</si>
  <si>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</si>
  <si>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</si>
  <si>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</si>
  <si>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</si>
  <si>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</si>
  <si>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</si>
  <si>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</si>
  <si>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</si>
  <si>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</si>
  <si>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</si>
  <si>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</si>
  <si>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</si>
  <si>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</si>
  <si>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</si>
  <si>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</si>
  <si>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</si>
  <si>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</si>
  <si>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</si>
  <si>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</si>
  <si>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</si>
  <si>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</si>
  <si>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</si>
  <si>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</si>
  <si>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</si>
  <si>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</si>
  <si>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</si>
  <si>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</si>
  <si>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</si>
  <si>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</si>
  <si>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</si>
  <si>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</si>
  <si>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</si>
  <si>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</si>
  <si>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</si>
  <si>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</si>
  <si>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</si>
  <si>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</si>
  <si>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</si>
  <si>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</si>
  <si>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</si>
  <si>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</si>
  <si>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</si>
  <si>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</si>
  <si>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</si>
  <si>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</si>
  <si>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</si>
  <si>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</si>
  <si>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</si>
  <si>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</si>
  <si>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</si>
  <si>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</si>
  <si>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</si>
  <si>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</si>
  <si>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</si>
  <si>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</si>
  <si>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</si>
  <si>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</si>
  <si>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</si>
  <si>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</si>
  <si>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</si>
  <si>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</si>
  <si>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</si>
  <si>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</si>
  <si>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</si>
  <si>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</si>
  <si>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</si>
  <si>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</si>
  <si>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</si>
  <si>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</si>
  <si>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</si>
  <si>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</si>
  <si>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</si>
  <si>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</si>
  <si>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</si>
  <si>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</si>
  <si>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</si>
  <si>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</si>
  <si>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</si>
  <si>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</si>
  <si>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</si>
  <si>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</si>
  <si>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</si>
  <si>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</si>
  <si>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</si>
  <si>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</si>
  <si>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</si>
  <si>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</si>
  <si>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</si>
  <si>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</si>
  <si>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</si>
  <si>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</si>
  <si>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</si>
  <si>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</si>
  <si>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</si>
  <si>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</si>
  <si>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</si>
  <si>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</si>
  <si>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</si>
  <si>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</si>
  <si>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</si>
  <si>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</si>
  <si>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</si>
  <si>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</si>
  <si>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</si>
  <si>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</si>
  <si>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</si>
  <si>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</si>
  <si>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</si>
  <si>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</si>
  <si>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</si>
  <si>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</si>
  <si>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</si>
  <si>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</si>
  <si>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</si>
  <si>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</si>
  <si>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</si>
  <si>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</si>
  <si>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</si>
  <si>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</si>
  <si>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</si>
  <si>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</si>
  <si>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</si>
  <si>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</si>
  <si>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</si>
  <si>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</si>
  <si>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</si>
  <si>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</si>
  <si>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</si>
  <si>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</si>
  <si>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</si>
  <si>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</si>
  <si>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</si>
  <si>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</si>
  <si>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</si>
  <si>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</si>
  <si>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</si>
  <si>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</si>
  <si>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</si>
  <si>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</si>
  <si>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</si>
  <si>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</si>
  <si>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</si>
  <si>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</si>
  <si>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</si>
  <si>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</si>
  <si>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</si>
  <si>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</si>
  <si>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</si>
  <si>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</si>
  <si>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</si>
  <si>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</si>
  <si>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</si>
  <si>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</si>
  <si>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</si>
  <si>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</si>
  <si>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</si>
  <si>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</si>
  <si>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</si>
  <si>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</si>
  <si>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</si>
  <si>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</si>
  <si>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</si>
  <si>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</si>
  <si>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</si>
  <si>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</si>
  <si>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</si>
  <si>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</si>
  <si>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</si>
  <si>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</si>
  <si>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</si>
  <si>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</si>
  <si>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</si>
  <si>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</si>
  <si>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</si>
  <si>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</si>
  <si>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</si>
  <si>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</si>
  <si>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</si>
  <si>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</si>
  <si>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</si>
  <si>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</si>
  <si>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</si>
  <si>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</si>
  <si>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</si>
  <si>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</si>
  <si>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</si>
  <si>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</si>
  <si>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</si>
  <si>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</si>
  <si>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</si>
  <si>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</si>
  <si>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</si>
  <si>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</si>
  <si>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</si>
  <si>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</si>
  <si>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</si>
  <si>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</si>
  <si>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</si>
  <si>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</si>
  <si>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</si>
  <si>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</si>
  <si>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</si>
  <si>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</si>
  <si>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</si>
  <si>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</si>
  <si>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</si>
  <si>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</si>
  <si>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</si>
  <si>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</si>
  <si>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</si>
  <si>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</si>
  <si>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</si>
  <si>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</si>
  <si>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</si>
  <si>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</si>
  <si>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</si>
  <si>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</si>
  <si>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</si>
  <si>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</si>
  <si>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</si>
  <si>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</si>
  <si>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</si>
  <si>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</si>
  <si>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</si>
  <si>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</si>
  <si>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</si>
  <si>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</si>
  <si>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</si>
  <si>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</si>
  <si>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</si>
  <si>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</si>
  <si>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</si>
  <si>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</si>
  <si>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</si>
  <si>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</si>
  <si>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</si>
  <si>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</si>
  <si>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</si>
  <si>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</si>
  <si>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</si>
  <si>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</si>
  <si>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</si>
  <si>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</si>
  <si>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</si>
  <si>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</si>
  <si>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</si>
  <si>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</si>
  <si>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</si>
  <si>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</si>
  <si>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</si>
  <si>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</si>
  <si>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</si>
  <si>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</si>
  <si>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</si>
  <si>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</si>
  <si>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</si>
  <si>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</si>
  <si>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</si>
  <si>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</si>
  <si>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</si>
  <si>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</si>
  <si>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</si>
  <si>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</si>
  <si>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</si>
  <si>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</si>
  <si>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</si>
  <si>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</si>
  <si>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</si>
  <si>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</si>
  <si>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</si>
  <si>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</si>
  <si>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</si>
  <si>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</si>
  <si>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</si>
  <si>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</si>
  <si>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</si>
  <si>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</si>
  <si>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</si>
  <si>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</si>
  <si>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</si>
  <si>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</si>
  <si>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</si>
  <si>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</si>
  <si>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</si>
  <si>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</si>
  <si>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</si>
  <si>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</si>
  <si>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</si>
  <si>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</si>
  <si>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</si>
  <si>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</si>
  <si>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</si>
  <si>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</si>
  <si>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</si>
  <si>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</si>
  <si>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</si>
  <si>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</si>
  <si>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</si>
  <si>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</si>
  <si>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</si>
  <si>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</si>
  <si>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</si>
  <si>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</si>
  <si>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</si>
  <si>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</si>
  <si>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</si>
  <si>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</si>
  <si>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</si>
  <si>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</si>
  <si>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</si>
  <si>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</si>
  <si>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</si>
  <si>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</si>
  <si>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</si>
  <si>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</si>
  <si>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</si>
  <si>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</si>
  <si>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</si>
  <si>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</si>
  <si>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</si>
  <si>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</si>
  <si>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</si>
  <si>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</si>
  <si>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</si>
  <si>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</si>
  <si>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</si>
  <si>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</si>
  <si>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</si>
  <si>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</si>
  <si>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</si>
  <si>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</si>
  <si>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</si>
  <si>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</si>
  <si>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</si>
  <si>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</si>
  <si>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</si>
  <si>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</si>
  <si>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</si>
  <si>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</si>
  <si>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</si>
  <si>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</si>
  <si>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</si>
  <si>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</si>
  <si>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</si>
  <si>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</si>
  <si>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</si>
  <si>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</si>
  <si>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</si>
  <si>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</si>
  <si>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</si>
  <si>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</si>
  <si>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</si>
  <si>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</si>
  <si>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</si>
  <si>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</si>
  <si>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</si>
  <si>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</si>
  <si>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</si>
  <si>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</si>
  <si>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</si>
  <si>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</si>
  <si>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</si>
  <si>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</si>
  <si>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</si>
  <si>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</si>
  <si>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</si>
  <si>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</si>
  <si>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</si>
  <si>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</si>
  <si>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</si>
  <si>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</si>
  <si>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</si>
  <si>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</si>
  <si>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</si>
  <si>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</si>
  <si>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</si>
  <si>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</si>
  <si>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</si>
  <si>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</si>
  <si>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</si>
  <si>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</si>
  <si>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</si>
  <si>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</si>
  <si>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</si>
  <si>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</si>
  <si>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</si>
  <si>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</si>
  <si>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</si>
  <si>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</si>
  <si>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</si>
  <si>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</si>
  <si>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</si>
  <si>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</si>
  <si>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</si>
  <si>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</si>
  <si>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</si>
  <si>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</si>
  <si>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</si>
  <si>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</si>
  <si>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</si>
  <si>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</si>
  <si>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</si>
  <si>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</si>
  <si>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</si>
  <si>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</si>
  <si>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</si>
  <si>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</si>
  <si>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</si>
  <si>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</si>
  <si>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</si>
  <si>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</si>
  <si>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</si>
  <si>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</si>
  <si>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</si>
  <si>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</si>
  <si>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</si>
  <si>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</si>
  <si>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</si>
  <si>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</si>
  <si>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</si>
  <si>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</si>
  <si>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</si>
  <si>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</si>
  <si>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</si>
  <si>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</si>
  <si>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</si>
  <si>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</si>
  <si>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</si>
  <si>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</si>
  <si>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</si>
  <si>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</si>
  <si>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</si>
  <si>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</si>
  <si>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</si>
  <si>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</si>
  <si>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</si>
  <si>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</si>
  <si>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</si>
  <si>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</si>
  <si>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</si>
  <si>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</si>
  <si>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</si>
  <si>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</si>
  <si>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</si>
  <si>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</si>
  <si>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</si>
  <si>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</si>
  <si>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</si>
  <si>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</si>
  <si>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</si>
  <si>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</si>
  <si>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</si>
  <si>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</si>
  <si>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</si>
  <si>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</si>
  <si>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</si>
  <si>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</si>
  <si>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</si>
  <si>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</si>
  <si>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</si>
  <si>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</si>
  <si>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</si>
  <si>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</si>
  <si>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</si>
  <si>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</si>
  <si>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</si>
  <si>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</si>
  <si>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</si>
  <si>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</si>
  <si>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</si>
  <si>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</si>
  <si>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</si>
  <si>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</si>
  <si>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</si>
  <si>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</si>
  <si>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</si>
  <si>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</si>
  <si>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</si>
  <si>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</si>
  <si>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</si>
  <si>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</si>
  <si>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</si>
  <si>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</si>
  <si>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</si>
  <si>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</si>
  <si>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</si>
  <si>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</si>
  <si>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</si>
  <si>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</si>
  <si>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</si>
  <si>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</si>
  <si>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</si>
  <si>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</si>
  <si>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</si>
  <si>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</si>
  <si>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</si>
  <si>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</si>
  <si>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</si>
  <si>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</si>
  <si>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</si>
  <si>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</si>
  <si>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</si>
  <si>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</si>
  <si>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</si>
  <si>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</si>
  <si>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</si>
  <si>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</si>
  <si>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</si>
  <si>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</si>
  <si>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</si>
  <si>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</si>
  <si>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</si>
  <si>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</si>
  <si>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</si>
  <si>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</si>
  <si>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</si>
  <si>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</si>
  <si>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</si>
  <si>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</si>
  <si>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</si>
  <si>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</si>
  <si>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</si>
  <si>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</si>
  <si>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</si>
  <si>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</si>
  <si>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</si>
  <si>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</si>
  <si>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</si>
  <si>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</si>
  <si>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</si>
  <si>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</si>
  <si>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</si>
  <si>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</si>
  <si>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</si>
  <si>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</si>
  <si>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</si>
  <si>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</si>
  <si>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</si>
  <si>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</si>
  <si>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</si>
  <si>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</si>
  <si>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</si>
  <si>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</si>
  <si>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</si>
  <si>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</si>
  <si>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</si>
  <si>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</si>
  <si>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</si>
  <si>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</si>
  <si>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</si>
  <si>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</si>
  <si>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</si>
  <si>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</si>
  <si>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</si>
  <si>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</si>
  <si>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</si>
  <si>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</si>
  <si>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</si>
  <si>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</si>
  <si>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</si>
  <si>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</si>
  <si>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</si>
  <si>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</si>
  <si>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</si>
  <si>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</si>
  <si>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</si>
  <si>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</si>
  <si>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</si>
  <si>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</si>
  <si>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</si>
  <si>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</si>
  <si>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</si>
  <si>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</si>
  <si>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</si>
  <si>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</si>
  <si>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</si>
  <si>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</si>
  <si>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</si>
  <si>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</si>
  <si>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</si>
  <si>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</si>
  <si>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</si>
  <si>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</si>
  <si>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</si>
  <si>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</si>
  <si>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</si>
  <si>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</si>
  <si>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</si>
  <si>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</si>
  <si>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</si>
  <si>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</si>
  <si>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</si>
  <si>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</si>
  <si>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</si>
  <si>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</si>
  <si>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</si>
  <si>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</si>
  <si>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</si>
  <si>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</si>
  <si>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</si>
  <si>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</si>
  <si>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</si>
  <si>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</si>
  <si>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</si>
  <si>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</si>
  <si>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</si>
  <si>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</si>
  <si>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</si>
  <si>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</si>
  <si>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</si>
  <si>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</si>
  <si>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</si>
  <si>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</si>
  <si>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</si>
  <si>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</si>
  <si>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</si>
  <si>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</si>
  <si>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</si>
  <si>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</si>
  <si>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</si>
  <si>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</si>
  <si>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</si>
  <si>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</si>
  <si>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</si>
  <si>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</si>
  <si>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</si>
  <si>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</si>
  <si>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</si>
  <si>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</si>
  <si>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</si>
  <si>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</si>
  <si>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</si>
  <si>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</si>
  <si>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</si>
  <si>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</si>
  <si>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</si>
  <si>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</si>
  <si>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</si>
  <si>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</si>
  <si>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</si>
  <si>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</si>
  <si>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</si>
  <si>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</si>
  <si>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</si>
  <si>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</si>
  <si>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</si>
  <si>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</si>
  <si>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</si>
  <si>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</si>
  <si>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</si>
  <si>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</si>
  <si>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</si>
  <si>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</si>
  <si>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</si>
  <si>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</si>
  <si>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</si>
  <si>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</si>
  <si>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</si>
  <si>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</si>
  <si>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</si>
  <si>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</si>
  <si>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</si>
  <si>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</si>
  <si>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</si>
  <si>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</si>
  <si>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</si>
  <si>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</si>
  <si>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</si>
  <si>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</si>
  <si>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</si>
  <si>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</si>
  <si>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</si>
  <si>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</si>
  <si>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</si>
  <si>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</si>
  <si>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</si>
  <si>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</si>
  <si>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</si>
  <si>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</si>
  <si>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</si>
  <si>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</si>
  <si>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</si>
  <si>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</si>
  <si>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</si>
  <si>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</si>
  <si>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</si>
  <si>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</si>
  <si>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</si>
  <si>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</si>
  <si>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</si>
  <si>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</si>
  <si>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</si>
  <si>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</si>
  <si>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</si>
  <si>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</si>
  <si>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</si>
  <si>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</si>
  <si>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</si>
  <si>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</si>
  <si>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</si>
  <si>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</si>
  <si>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</si>
  <si>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</si>
  <si>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</si>
  <si>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</si>
  <si>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</si>
  <si>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</si>
  <si>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</si>
  <si>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</si>
  <si>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</si>
  <si>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</si>
  <si>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</si>
  <si>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</si>
  <si>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</si>
  <si>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</si>
  <si>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</si>
  <si>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</si>
  <si>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</si>
  <si>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</si>
  <si>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</si>
  <si>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</si>
  <si>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</si>
  <si>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</si>
  <si>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</si>
  <si>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</si>
  <si>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</si>
  <si>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</si>
  <si>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</si>
  <si>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</si>
  <si>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</si>
  <si>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</si>
  <si>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</si>
  <si>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</si>
  <si>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</si>
  <si>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</si>
  <si>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</si>
  <si>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</si>
  <si>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</si>
  <si>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</si>
  <si>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</si>
  <si>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</si>
  <si>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</si>
  <si>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</si>
  <si>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</si>
  <si>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</si>
  <si>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</si>
  <si>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</si>
  <si>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</si>
  <si>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</si>
  <si>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</si>
  <si>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</si>
  <si>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</si>
  <si>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</si>
  <si>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</si>
  <si>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</si>
  <si>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</si>
  <si>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</si>
  <si>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</si>
  <si>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</si>
  <si>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</si>
  <si>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</si>
  <si>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</si>
  <si>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</si>
  <si>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</si>
  <si>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</si>
  <si>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</si>
  <si>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</si>
  <si>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</si>
  <si>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</si>
  <si>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</si>
  <si>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</si>
  <si>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</si>
  <si>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</si>
  <si>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</si>
  <si>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</si>
  <si>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</si>
  <si>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</si>
  <si>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</si>
  <si>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</si>
  <si>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</si>
  <si>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</si>
  <si>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</si>
  <si>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</si>
  <si>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</si>
  <si>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</si>
  <si>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</si>
  <si>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</si>
  <si>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</si>
  <si>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</si>
  <si>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</si>
  <si>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</si>
  <si>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</si>
  <si>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</si>
  <si>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</si>
  <si>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</si>
  <si>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</si>
  <si>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</si>
  <si>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</si>
  <si>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</si>
  <si>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</si>
  <si>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</si>
  <si>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</si>
  <si>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</si>
  <si>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</si>
  <si>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</si>
  <si>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</si>
  <si>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</si>
  <si>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</si>
  <si>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</si>
  <si>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</si>
  <si>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</si>
  <si>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</si>
  <si>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</si>
  <si>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</si>
  <si>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</si>
  <si>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</si>
  <si>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</si>
  <si>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</si>
  <si>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</si>
  <si>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</si>
  <si>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</si>
  <si>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</si>
  <si>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</si>
  <si>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</si>
  <si>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</si>
  <si>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</si>
  <si>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</si>
  <si>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</si>
  <si>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</si>
  <si>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</si>
  <si>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</si>
  <si>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</si>
  <si>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</si>
  <si>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</si>
  <si>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</si>
  <si>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</si>
  <si>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</si>
  <si>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</si>
  <si>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</si>
  <si>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</si>
  <si>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</si>
  <si>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</si>
  <si>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</si>
  <si>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</si>
  <si>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</si>
  <si>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</si>
  <si>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</si>
  <si>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</si>
  <si>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</si>
  <si>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</si>
  <si>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</si>
  <si>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</si>
  <si>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</si>
  <si>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</si>
  <si>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</si>
  <si>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</si>
  <si>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</si>
  <si>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</si>
  <si>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</si>
  <si>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</si>
  <si>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</si>
  <si>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</si>
  <si>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</si>
  <si>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</si>
  <si>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</si>
  <si>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</si>
  <si>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</si>
  <si>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</si>
  <si>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</si>
  <si>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</si>
  <si>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</si>
  <si>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</si>
  <si>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</si>
  <si>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</si>
  <si>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</si>
  <si>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</si>
  <si>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</si>
  <si>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</si>
  <si>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</si>
  <si>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</si>
  <si>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</si>
  <si>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</si>
  <si>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</si>
  <si>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</si>
  <si>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</si>
  <si>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</si>
  <si>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</si>
  <si>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</si>
  <si>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</si>
  <si>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</si>
  <si>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</si>
  <si>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</si>
  <si>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</si>
  <si>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</si>
  <si>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</si>
  <si>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</si>
  <si>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</si>
  <si>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</si>
  <si>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</si>
  <si>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</si>
  <si>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</si>
  <si>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</si>
  <si>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</si>
  <si>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</si>
  <si>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</si>
  <si>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</si>
  <si>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</si>
  <si>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</si>
  <si>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</si>
  <si>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</si>
  <si>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</si>
  <si>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</si>
  <si>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</si>
  <si>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</si>
  <si>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</si>
  <si>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</si>
  <si>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</si>
  <si>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</si>
  <si>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</si>
  <si>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</si>
  <si>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</si>
  <si>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</si>
  <si>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</si>
  <si>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</si>
  <si>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</si>
  <si>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</si>
  <si>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</si>
  <si>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</si>
  <si>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</si>
  <si>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</si>
  <si>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</si>
  <si>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</si>
  <si>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</si>
  <si>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</si>
  <si>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</si>
  <si>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</si>
  <si>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</si>
  <si>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</si>
  <si>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</si>
  <si>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</si>
  <si>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</si>
  <si>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</si>
  <si>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</si>
  <si>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</si>
  <si>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</si>
  <si>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</si>
  <si>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</si>
  <si>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</si>
  <si>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</si>
  <si>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</si>
  <si>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</si>
  <si>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</si>
  <si>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</si>
  <si>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</si>
  <si>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</si>
  <si>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</si>
  <si>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</si>
  <si>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</si>
  <si>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</si>
  <si>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</si>
  <si>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</si>
  <si>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</si>
  <si>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</si>
  <si>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</si>
  <si>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</si>
  <si>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</si>
  <si>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</si>
  <si>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</si>
  <si>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</si>
  <si>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</si>
  <si>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</si>
  <si>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</si>
  <si>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</si>
  <si>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</si>
  <si>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</si>
  <si>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</si>
  <si>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</si>
  <si>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</si>
  <si>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</si>
  <si>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</si>
  <si>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</si>
  <si>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</si>
  <si>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</si>
  <si>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</si>
  <si>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</si>
  <si>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</si>
  <si>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</si>
  <si>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</si>
  <si>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</si>
  <si>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</si>
  <si>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</si>
  <si>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</si>
  <si>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</si>
  <si>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</si>
  <si>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</si>
  <si>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</si>
  <si>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</si>
  <si>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</si>
  <si>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</si>
  <si>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</si>
  <si>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</si>
  <si>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</si>
  <si>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</si>
  <si>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</si>
  <si>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</si>
  <si>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</si>
  <si>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</si>
  <si>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</si>
  <si>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</si>
  <si>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</si>
  <si>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</si>
  <si>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</si>
  <si>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</si>
  <si>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</si>
  <si>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</si>
  <si>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</si>
  <si>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</si>
  <si>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</si>
  <si>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</si>
  <si>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</si>
  <si>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</si>
  <si>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</si>
  <si>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</si>
  <si>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</si>
  <si>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</si>
  <si>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</si>
  <si>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</si>
  <si>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</si>
  <si>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</si>
  <si>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</si>
  <si>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</si>
  <si>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</si>
  <si>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</si>
  <si>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</si>
  <si>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</si>
  <si>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</si>
  <si>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</si>
  <si>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</si>
  <si>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</si>
  <si>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</si>
  <si>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</si>
  <si>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</si>
  <si>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</si>
  <si>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</si>
  <si>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</si>
  <si>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</si>
  <si>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</si>
  <si>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</si>
  <si>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</si>
  <si>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</si>
  <si>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</si>
  <si>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</si>
  <si>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</si>
  <si>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</si>
  <si>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</si>
  <si>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</si>
  <si>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</si>
  <si>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</si>
  <si>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</si>
  <si>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</si>
  <si>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</si>
  <si>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</si>
  <si>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</si>
  <si>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</si>
  <si>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</si>
  <si>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</si>
  <si>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</si>
  <si>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</si>
  <si>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</si>
  <si>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</si>
  <si>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</si>
  <si>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</si>
  <si>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</si>
  <si>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</si>
  <si>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</si>
  <si>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</si>
  <si>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</si>
  <si>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</si>
  <si>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</si>
  <si>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</si>
  <si>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</si>
  <si>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</si>
  <si>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</si>
  <si>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</si>
  <si>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</si>
  <si>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</si>
  <si>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</si>
  <si>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</si>
  <si>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</si>
  <si>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</si>
  <si>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</si>
  <si>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</si>
  <si>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</si>
  <si>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</si>
  <si>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</si>
  <si>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</si>
  <si>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</si>
  <si>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</si>
  <si>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</si>
  <si>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</si>
  <si>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</si>
  <si>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</si>
  <si>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</si>
  <si>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</si>
  <si>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</si>
  <si>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</si>
  <si>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</si>
  <si>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</si>
  <si>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</si>
  <si>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</si>
  <si>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</si>
  <si>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</si>
  <si>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</si>
  <si>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</si>
  <si>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</si>
  <si>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</si>
  <si>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</si>
  <si>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</si>
  <si>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</si>
  <si>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</si>
  <si>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</si>
  <si>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</si>
  <si>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</si>
  <si>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</si>
  <si>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</si>
  <si>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</si>
  <si>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</si>
  <si>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</si>
  <si>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</si>
  <si>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</si>
  <si>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</si>
  <si>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</si>
  <si>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</si>
  <si>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</si>
  <si>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</si>
  <si>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</si>
  <si>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</si>
  <si>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</si>
  <si>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</si>
  <si>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</si>
  <si>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</si>
  <si>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</si>
  <si>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</si>
  <si>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</si>
  <si>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</si>
  <si>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</si>
  <si>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</si>
  <si>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</si>
  <si>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</si>
  <si>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</si>
  <si>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</si>
  <si>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</si>
  <si>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</si>
  <si>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</si>
  <si>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</si>
  <si>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</si>
  <si>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</si>
  <si>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</si>
  <si>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</si>
  <si>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</si>
  <si>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</si>
  <si>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</si>
  <si>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</si>
  <si>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</si>
  <si>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</si>
  <si>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</si>
  <si>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</si>
  <si>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</si>
  <si>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</si>
  <si>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</si>
  <si>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</si>
  <si>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</si>
  <si>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</si>
  <si>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</si>
  <si>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</si>
  <si>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</si>
  <si>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</si>
  <si>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</si>
  <si>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</si>
  <si>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</si>
  <si>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</si>
  <si>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</si>
  <si>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</si>
  <si>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</si>
  <si>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</si>
  <si>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</si>
  <si>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</si>
  <si>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</si>
  <si>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</si>
  <si>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</si>
  <si>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</si>
  <si>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</si>
  <si>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</si>
  <si>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</si>
  <si>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</si>
  <si>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</si>
  <si>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</si>
  <si>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</si>
  <si>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</si>
  <si>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</si>
  <si>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</si>
  <si>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</si>
  <si>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</si>
  <si>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</si>
  <si>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</si>
  <si>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</si>
  <si>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</si>
  <si>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</si>
  <si>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</si>
  <si>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</si>
  <si>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</si>
  <si>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</si>
  <si>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</si>
  <si>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</si>
  <si>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</si>
  <si>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</si>
  <si>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</si>
  <si>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</si>
  <si>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</si>
  <si>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</si>
  <si>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</si>
  <si>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</si>
  <si>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</si>
  <si>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</si>
  <si>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</si>
  <si>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</si>
  <si>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</si>
  <si>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</si>
  <si>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</si>
  <si>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</si>
  <si>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</si>
  <si>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</si>
  <si>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</si>
  <si>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</si>
  <si>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</si>
  <si>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</si>
  <si>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</si>
  <si>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</si>
  <si>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</si>
  <si>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</si>
  <si>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</si>
  <si>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</si>
  <si>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</si>
  <si>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</si>
  <si>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</si>
  <si>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</si>
  <si>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</si>
  <si>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</si>
  <si>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</si>
  <si>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</si>
  <si>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</si>
  <si>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</si>
  <si>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</si>
  <si>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</si>
  <si>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</si>
  <si>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</si>
  <si>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</si>
  <si>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</si>
  <si>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</si>
  <si>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</si>
  <si>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</si>
  <si>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</si>
  <si>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</si>
  <si>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</si>
  <si>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</si>
  <si>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</si>
  <si>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</si>
  <si>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</si>
  <si>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</si>
  <si>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</si>
  <si>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</si>
  <si>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</si>
  <si>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</si>
  <si>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</si>
  <si>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</si>
  <si>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</si>
  <si>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</si>
  <si>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</si>
  <si>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</si>
  <si>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</si>
  <si>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</si>
  <si>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</si>
  <si>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</si>
  <si>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</si>
  <si>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</si>
  <si>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</si>
  <si>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</si>
  <si>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</si>
  <si>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</si>
  <si>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</si>
  <si>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</si>
  <si>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</si>
  <si>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</si>
  <si>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</si>
  <si>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</si>
  <si>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</si>
  <si>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</si>
  <si>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</si>
  <si>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</si>
  <si>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</si>
  <si>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</si>
  <si>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</si>
  <si>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</si>
  <si>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</si>
  <si>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</si>
  <si>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</si>
  <si>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</si>
  <si>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</si>
  <si>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</si>
  <si>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</si>
  <si>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</si>
  <si>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</si>
  <si>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</si>
  <si>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</si>
  <si>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</si>
  <si>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</si>
  <si>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</si>
  <si>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</si>
  <si>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</si>
  <si>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</si>
  <si>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</si>
  <si>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</si>
  <si>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</si>
  <si>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</si>
  <si>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</si>
  <si>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</si>
  <si>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</si>
  <si>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</si>
  <si>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</si>
  <si>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</si>
  <si>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</si>
  <si>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</si>
  <si>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</si>
  <si>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</si>
  <si>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</si>
  <si>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</si>
  <si>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</si>
  <si>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</si>
  <si>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</si>
  <si>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</si>
  <si>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</si>
  <si>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</si>
  <si>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</si>
  <si>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</si>
  <si>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</si>
  <si>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</si>
  <si>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</si>
  <si>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</si>
  <si>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</si>
  <si>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</si>
  <si>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</si>
  <si>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</si>
  <si>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</si>
  <si>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</si>
  <si>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</si>
  <si>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</si>
  <si>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</si>
  <si>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</si>
  <si>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</si>
  <si>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</si>
  <si>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</si>
  <si>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</si>
  <si>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</si>
  <si>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</si>
  <si>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</si>
  <si>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</si>
  <si>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</si>
  <si>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</si>
  <si>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</si>
  <si>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</si>
  <si>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</si>
  <si>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</si>
  <si>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</si>
  <si>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</si>
  <si>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</si>
  <si>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</si>
  <si>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</si>
  <si>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</si>
  <si>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</si>
  <si>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</si>
  <si>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</si>
  <si>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</si>
  <si>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</si>
  <si>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</si>
  <si>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</si>
  <si>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</si>
  <si>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</si>
  <si>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</si>
  <si>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</si>
  <si>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</si>
  <si>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</si>
  <si>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</si>
  <si>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</si>
  <si>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</si>
  <si>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</si>
  <si>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</si>
  <si>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</si>
  <si>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</si>
  <si>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</si>
  <si>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</si>
  <si>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</si>
  <si>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</si>
  <si>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</si>
  <si>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</si>
  <si>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</si>
  <si>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</si>
  <si>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</si>
  <si>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</si>
  <si>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</si>
  <si>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</si>
  <si>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</si>
  <si>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</si>
  <si>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</si>
  <si>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</si>
  <si>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</si>
  <si>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</si>
  <si>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</si>
  <si>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</si>
  <si>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</si>
  <si>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</si>
  <si>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</si>
  <si>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</si>
  <si>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</si>
  <si>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</si>
  <si>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</si>
  <si>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</si>
  <si>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</si>
  <si>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</si>
  <si>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</si>
  <si>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</si>
  <si>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</si>
  <si>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</si>
  <si>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</si>
  <si>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</si>
  <si>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</si>
  <si>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</si>
  <si>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</si>
  <si>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</si>
  <si>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</si>
  <si>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</si>
  <si>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</si>
  <si>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</si>
  <si>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</si>
  <si>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</si>
  <si>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</si>
  <si>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</si>
  <si>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</si>
  <si>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</si>
  <si>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</si>
  <si>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</si>
  <si>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</si>
  <si>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</si>
  <si>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</si>
  <si>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</si>
  <si>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</si>
  <si>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</si>
  <si>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</si>
  <si>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</si>
  <si>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</si>
  <si>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</si>
  <si>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</si>
  <si>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</si>
  <si>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</si>
  <si>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</si>
  <si>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</si>
  <si>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</si>
  <si>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</si>
  <si>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</si>
  <si>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</si>
  <si>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</si>
  <si>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</si>
  <si>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</si>
  <si>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</si>
  <si>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</si>
  <si>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</si>
  <si>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</si>
  <si>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</si>
  <si>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</si>
  <si>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</si>
  <si>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</si>
  <si>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</si>
  <si>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</si>
  <si>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</si>
  <si>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</si>
  <si>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</si>
  <si>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</si>
  <si>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</si>
  <si>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</si>
  <si>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</si>
  <si>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</si>
  <si>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</si>
  <si>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</si>
  <si>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</si>
  <si>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</si>
  <si>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</si>
  <si>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</si>
  <si>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</si>
  <si>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</si>
  <si>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</si>
  <si>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</si>
  <si>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</si>
  <si>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</si>
  <si>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</si>
  <si>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</si>
  <si>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</si>
  <si>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</si>
  <si>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</si>
  <si>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</si>
  <si>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</si>
  <si>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</si>
  <si>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</si>
  <si>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</si>
  <si>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</si>
  <si>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</si>
  <si>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</si>
  <si>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</si>
  <si>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</si>
  <si>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</si>
  <si>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</si>
  <si>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</si>
  <si>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</si>
  <si>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</si>
  <si>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</si>
  <si>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</si>
  <si>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</si>
  <si>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</si>
  <si>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</si>
  <si>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</si>
  <si>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</si>
  <si>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</si>
  <si>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</si>
  <si>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</si>
  <si>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</si>
  <si>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</si>
  <si>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</si>
  <si>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</si>
  <si>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</si>
  <si>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</si>
  <si>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</si>
  <si>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</si>
  <si>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</si>
  <si>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</si>
  <si>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</si>
  <si>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</si>
  <si>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</si>
  <si>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</si>
  <si>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</si>
  <si>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</si>
  <si>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</si>
  <si>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</si>
  <si>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</si>
  <si>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</si>
  <si>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</si>
  <si>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</si>
  <si>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</si>
  <si>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</si>
  <si>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</si>
  <si>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</si>
  <si>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</si>
  <si>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</si>
  <si>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</si>
  <si>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</si>
  <si>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</si>
  <si>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</si>
  <si>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</si>
  <si>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</si>
  <si>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</si>
  <si>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</si>
  <si>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</si>
  <si>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</si>
  <si>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</si>
  <si>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</si>
  <si>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</si>
  <si>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</si>
  <si>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</si>
  <si>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</si>
  <si>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</si>
  <si>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</si>
  <si>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</si>
  <si>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</si>
  <si>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</si>
  <si>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</si>
  <si>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</si>
  <si>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</si>
  <si>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</si>
  <si>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</si>
  <si>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</si>
  <si>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</si>
  <si>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</si>
  <si>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</si>
  <si>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</si>
  <si>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</si>
  <si>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</si>
  <si>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</si>
  <si>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</si>
  <si>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</si>
  <si>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</si>
  <si>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</si>
  <si>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</si>
  <si>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</si>
  <si>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</si>
  <si>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</si>
  <si>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</si>
  <si>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</si>
  <si>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</si>
  <si>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</si>
  <si>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</si>
  <si>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</si>
  <si>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</si>
  <si>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</si>
  <si>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</si>
  <si>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</si>
  <si>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</si>
  <si>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</si>
  <si>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</si>
  <si>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</si>
  <si>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</si>
  <si>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</si>
  <si>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</si>
  <si>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</si>
  <si>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</si>
  <si>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</si>
  <si>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</si>
  <si>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</si>
  <si>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</si>
  <si>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</si>
  <si>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</si>
  <si>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</si>
  <si>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</si>
  <si>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</si>
  <si>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</si>
  <si>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</si>
  <si>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</si>
  <si>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</si>
  <si>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</si>
  <si>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</si>
  <si>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</si>
  <si>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</si>
  <si>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</si>
  <si>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</si>
  <si>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</si>
  <si>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</si>
  <si>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</si>
  <si>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</si>
  <si>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</si>
  <si>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</si>
  <si>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</si>
  <si>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</si>
  <si>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</si>
  <si>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</si>
  <si>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</si>
  <si>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</si>
  <si>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</si>
  <si>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</si>
  <si>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</si>
  <si>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</si>
  <si>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</si>
  <si>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</si>
  <si>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</si>
  <si>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</si>
  <si>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</si>
  <si>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</si>
  <si>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</si>
  <si>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</si>
  <si>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</si>
  <si>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</si>
  <si>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</si>
  <si>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</si>
  <si>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</si>
  <si>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</si>
  <si>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</si>
  <si>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</si>
  <si>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</si>
  <si>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</si>
  <si>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</si>
  <si>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</si>
  <si>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</si>
  <si>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</si>
  <si>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</si>
  <si>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</si>
  <si>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</si>
  <si>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</si>
  <si>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</si>
  <si>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</si>
  <si>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</si>
  <si>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</si>
  <si>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</si>
  <si>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</si>
  <si>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</si>
  <si>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</si>
  <si>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</si>
  <si>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</si>
  <si>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</si>
  <si>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</si>
  <si>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</si>
  <si>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</si>
  <si>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</si>
  <si>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</si>
  <si>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</si>
  <si>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</si>
  <si>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</si>
  <si>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</si>
  <si>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</si>
  <si>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</si>
  <si>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</si>
  <si>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</si>
  <si>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</si>
  <si>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</si>
  <si>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</si>
  <si>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</si>
  <si>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</si>
  <si>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</si>
  <si>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</si>
  <si>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</si>
  <si>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</si>
  <si>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</si>
  <si>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</si>
  <si>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</si>
  <si>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</si>
  <si>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</si>
  <si>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</si>
  <si>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</si>
  <si>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</si>
  <si>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</si>
  <si>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</si>
  <si>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</si>
  <si>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</si>
  <si>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</si>
  <si>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</si>
  <si>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</si>
  <si>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</si>
  <si>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</si>
  <si>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</si>
  <si>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</si>
  <si>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</si>
  <si>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</si>
  <si>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</si>
  <si>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</si>
  <si>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</si>
  <si>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</si>
  <si>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</si>
  <si>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</si>
  <si>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</si>
  <si>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</si>
  <si>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</si>
  <si>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</si>
  <si>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</si>
  <si>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</si>
  <si>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</si>
  <si>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</si>
  <si>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</si>
  <si>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</si>
  <si>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</si>
  <si>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</si>
  <si>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</si>
  <si>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</si>
  <si>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</si>
  <si>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</si>
  <si>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</si>
  <si>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</si>
  <si>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</si>
  <si>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</si>
  <si>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</si>
  <si>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</si>
  <si>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</si>
  <si>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</si>
  <si>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</si>
  <si>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</si>
  <si>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</si>
  <si>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</si>
  <si>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</si>
  <si>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</si>
  <si>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</si>
  <si>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</si>
  <si>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</si>
  <si>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</si>
  <si>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</si>
  <si>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</si>
  <si>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</si>
  <si>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</si>
  <si>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</si>
  <si>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</si>
  <si>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</si>
  <si>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</si>
  <si>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</si>
  <si>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</si>
  <si>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</si>
  <si>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</si>
  <si>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</si>
  <si>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</si>
  <si>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</si>
  <si>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</si>
  <si>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</si>
  <si>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</si>
  <si>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</si>
  <si>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</si>
  <si>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</si>
  <si>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</si>
  <si>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</si>
  <si>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</si>
  <si>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</si>
  <si>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</si>
  <si>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</si>
  <si>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</si>
  <si>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</si>
  <si>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</si>
  <si>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</si>
  <si>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</si>
  <si>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</si>
  <si>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</si>
  <si>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</si>
  <si>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</si>
  <si>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</si>
  <si>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</si>
  <si>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</si>
  <si>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</si>
  <si>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</si>
  <si>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</si>
  <si>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</si>
  <si>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</si>
  <si>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</si>
  <si>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</si>
  <si>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</si>
  <si>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</si>
  <si>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</si>
  <si>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</si>
  <si>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</si>
  <si>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</si>
  <si>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</si>
  <si>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</si>
  <si>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</si>
  <si>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</si>
  <si>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</si>
  <si>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</si>
  <si>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</si>
  <si>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</si>
  <si>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</si>
  <si>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</si>
  <si>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</si>
  <si>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</si>
  <si>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</si>
  <si>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</si>
  <si>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</si>
  <si>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</si>
  <si>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</si>
  <si>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</si>
  <si>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</si>
  <si>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</si>
  <si>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</si>
  <si>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</si>
  <si>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</si>
  <si>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</si>
  <si>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</si>
  <si>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</si>
  <si>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</si>
  <si>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</si>
  <si>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</si>
  <si>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</si>
  <si>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</si>
  <si>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</si>
  <si>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</si>
  <si>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</si>
  <si>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</si>
  <si>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</si>
  <si>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</si>
  <si>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</si>
  <si>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</si>
  <si>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</si>
  <si>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</si>
  <si>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</si>
  <si>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</si>
  <si>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</si>
  <si>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</si>
  <si>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</si>
  <si>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</si>
  <si>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</si>
  <si>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</si>
  <si>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</si>
  <si>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</si>
  <si>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</si>
  <si>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</si>
  <si>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</si>
  <si>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</si>
  <si>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</si>
  <si>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</si>
  <si>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</si>
  <si>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</si>
  <si>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</si>
  <si>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</si>
  <si>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</si>
  <si>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</si>
  <si>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</si>
  <si>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</si>
  <si>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</si>
  <si>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</si>
  <si>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</si>
  <si>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</si>
  <si>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</si>
  <si>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</si>
  <si>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</si>
  <si>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</si>
  <si>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</si>
  <si>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</si>
  <si>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</si>
  <si>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</si>
  <si>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</si>
  <si>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</si>
  <si>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</si>
  <si>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</si>
  <si>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</si>
  <si>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</si>
  <si>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</si>
  <si>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</si>
  <si>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</si>
  <si>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</si>
  <si>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</si>
  <si>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</si>
  <si>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</si>
  <si>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</si>
  <si>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</si>
  <si>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</si>
  <si>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</si>
  <si>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</si>
  <si>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</si>
  <si>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</si>
  <si>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</si>
  <si>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</si>
  <si>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</si>
  <si>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</si>
  <si>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</si>
  <si>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</si>
  <si>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</si>
  <si>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</si>
  <si>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</si>
  <si>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</si>
  <si>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</si>
  <si>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</si>
  <si>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</si>
  <si>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</si>
  <si>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</si>
  <si>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</si>
  <si>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</si>
  <si>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</si>
  <si>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</si>
  <si>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</si>
  <si>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</si>
  <si>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</si>
  <si>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</si>
  <si>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</si>
  <si>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</si>
  <si>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</si>
  <si>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</si>
  <si>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</si>
  <si>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</si>
  <si>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</si>
  <si>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</si>
  <si>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</si>
  <si>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</si>
  <si>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</si>
  <si>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</si>
  <si>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</si>
  <si>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</si>
  <si>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</si>
  <si>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</si>
  <si>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</si>
  <si>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</si>
  <si>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</si>
  <si>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</si>
  <si>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</si>
  <si>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</si>
  <si>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</si>
  <si>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</si>
  <si>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</si>
  <si>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</si>
  <si>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</si>
  <si>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</si>
  <si>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</si>
  <si>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</si>
  <si>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</si>
  <si>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</si>
  <si>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</si>
  <si>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</si>
  <si>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</si>
  <si>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</si>
  <si>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</si>
  <si>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</si>
  <si>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</si>
  <si>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</si>
  <si>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</si>
  <si>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</si>
  <si>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</si>
  <si>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</si>
  <si>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</si>
  <si>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</si>
  <si>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</si>
  <si>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</si>
  <si>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</si>
  <si>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</si>
  <si>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</si>
  <si>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</si>
  <si>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</si>
  <si>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</si>
  <si>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</si>
  <si>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</si>
  <si>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</si>
  <si>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</si>
  <si>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</si>
  <si>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</si>
  <si>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</si>
  <si>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</si>
  <si>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</si>
  <si>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</si>
  <si>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</si>
  <si>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</si>
  <si>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</si>
  <si>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</si>
  <si>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</si>
  <si>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</si>
  <si>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</si>
  <si>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</si>
  <si>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</si>
  <si>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</si>
  <si>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</si>
  <si>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</si>
  <si>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</si>
  <si>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</si>
  <si>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</si>
  <si>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</si>
  <si>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</si>
  <si>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</si>
  <si>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</si>
  <si>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</si>
  <si>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</si>
  <si>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</si>
  <si>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</si>
  <si>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</si>
  <si>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</si>
  <si>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</si>
  <si>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</si>
  <si>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</si>
  <si>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</si>
  <si>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</si>
  <si>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</si>
  <si>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</si>
  <si>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</si>
  <si>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</si>
  <si>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</si>
  <si>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</si>
  <si>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</si>
  <si>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</si>
  <si>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</si>
  <si>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</si>
  <si>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</si>
  <si>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</si>
  <si>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</si>
  <si>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</si>
  <si>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</si>
  <si>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</si>
  <si>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</si>
  <si>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</si>
  <si>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</si>
  <si>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</si>
  <si>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</si>
  <si>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</si>
  <si>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</si>
  <si>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</si>
  <si>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</si>
  <si>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</si>
  <si>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</si>
  <si>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</si>
  <si>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</si>
  <si>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</si>
  <si>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</si>
  <si>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</si>
  <si>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</si>
  <si>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</si>
  <si>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</si>
  <si>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</si>
  <si>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</si>
  <si>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</si>
  <si>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</si>
  <si>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</si>
  <si>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</si>
  <si>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</si>
  <si>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</si>
  <si>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</si>
  <si>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</si>
  <si>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</si>
  <si>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</si>
  <si>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</si>
  <si>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</si>
  <si>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</si>
  <si>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</si>
  <si>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</si>
  <si>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</si>
  <si>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</si>
  <si>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</si>
  <si>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</si>
  <si>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</si>
  <si>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</si>
  <si>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</si>
  <si>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</si>
  <si>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</si>
  <si>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</si>
  <si>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</si>
  <si>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</si>
  <si>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</si>
  <si>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</si>
  <si>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</si>
  <si>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</si>
  <si>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</si>
  <si>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</si>
  <si>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</si>
  <si>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</si>
  <si>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</si>
  <si>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</si>
  <si>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</si>
  <si>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</si>
  <si>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</si>
  <si>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</si>
  <si>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</si>
  <si>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</si>
  <si>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</si>
  <si>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</si>
  <si>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</si>
  <si>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</si>
  <si>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</si>
  <si>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</si>
  <si>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</si>
  <si>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</si>
  <si>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</si>
  <si>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</si>
  <si>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</si>
  <si>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</si>
  <si>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</si>
  <si>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</si>
  <si>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</si>
  <si>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</si>
  <si>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</si>
  <si>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</si>
  <si>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</si>
  <si>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</si>
  <si>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</si>
  <si>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</si>
  <si>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</si>
  <si>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</si>
  <si>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</si>
  <si>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</si>
  <si>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</si>
  <si>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</si>
  <si>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</si>
  <si>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</si>
  <si>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</si>
  <si>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</si>
  <si>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</si>
  <si>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</si>
  <si>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</si>
  <si>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</si>
  <si>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</si>
  <si>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</si>
  <si>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</si>
  <si>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</si>
  <si>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</si>
  <si>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</si>
  <si>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</si>
  <si>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</si>
  <si>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</si>
  <si>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</si>
  <si>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</si>
  <si>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</si>
  <si>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</si>
  <si>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</si>
  <si>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</si>
  <si>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</si>
  <si>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</si>
  <si>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</si>
  <si>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</si>
  <si>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</si>
  <si>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</si>
  <si>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</si>
  <si>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</si>
  <si>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</si>
  <si>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</si>
  <si>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</si>
  <si>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</si>
  <si>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</si>
  <si>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</si>
  <si>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</si>
  <si>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</si>
  <si>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</si>
  <si>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</si>
  <si>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</si>
  <si>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</si>
  <si>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</si>
  <si>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</si>
  <si>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</si>
  <si>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</si>
  <si>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</si>
  <si>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</si>
  <si>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</si>
  <si>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</si>
  <si>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</si>
  <si>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</si>
  <si>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</si>
  <si>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</si>
  <si>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</si>
  <si>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</si>
  <si>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</si>
  <si>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</si>
  <si>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</si>
  <si>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</si>
  <si>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</si>
  <si>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</si>
  <si>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</si>
  <si>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</si>
  <si>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</si>
  <si>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</si>
  <si>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</si>
  <si>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</si>
  <si>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</si>
  <si>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</si>
  <si>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</si>
  <si>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</si>
  <si>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</si>
  <si>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</si>
  <si>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</si>
  <si>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</si>
  <si>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</si>
  <si>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</si>
  <si>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</si>
  <si>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</si>
  <si>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</si>
  <si>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</si>
  <si>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</si>
  <si>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</si>
  <si>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</si>
  <si>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</si>
  <si>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</si>
  <si>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</si>
  <si>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</si>
  <si>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</si>
  <si>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</si>
  <si>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</si>
  <si>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</si>
  <si>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</si>
  <si>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</si>
  <si>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</si>
  <si>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</si>
  <si>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</si>
  <si>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</si>
  <si>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</si>
  <si>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</si>
  <si>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</si>
  <si>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</si>
  <si>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</si>
  <si>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</si>
  <si>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</si>
  <si>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</si>
  <si>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</si>
  <si>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</si>
  <si>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</si>
  <si>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</si>
  <si>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</si>
  <si>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</si>
  <si>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</si>
  <si>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</si>
  <si>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</si>
  <si>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</si>
  <si>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</si>
  <si>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</si>
  <si>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</si>
  <si>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</si>
  <si>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</si>
  <si>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</si>
  <si>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</si>
  <si>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</si>
  <si>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</si>
  <si>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</si>
  <si>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</si>
  <si>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</si>
  <si>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</si>
  <si>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</si>
  <si>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</si>
  <si>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</si>
  <si>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</si>
  <si>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</si>
  <si>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</si>
  <si>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</si>
  <si>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</si>
  <si>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</si>
  <si>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</si>
  <si>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</si>
  <si>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</si>
  <si>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</si>
  <si>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</si>
  <si>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</si>
  <si>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</si>
  <si>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</si>
  <si>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</si>
  <si>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</si>
  <si>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</si>
  <si>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</si>
  <si>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</si>
  <si>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</si>
  <si>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</si>
  <si>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</si>
  <si>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</si>
  <si>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</si>
  <si>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</si>
  <si>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</si>
  <si>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</si>
  <si>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</si>
  <si>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</si>
  <si>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</si>
  <si>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</si>
  <si>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</si>
  <si>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</si>
  <si>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</si>
  <si>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</si>
  <si>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</si>
  <si>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</si>
  <si>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</si>
  <si>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</si>
  <si>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</si>
  <si>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</si>
  <si>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</si>
  <si>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</si>
  <si>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</si>
  <si>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</si>
  <si>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</si>
  <si>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</si>
  <si>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</si>
  <si>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</si>
  <si>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</si>
  <si>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</si>
  <si>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</si>
  <si>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</si>
  <si>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</si>
  <si>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</si>
  <si>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</si>
  <si>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</si>
  <si>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</si>
  <si>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</si>
  <si>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</si>
  <si>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</si>
  <si>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</si>
  <si>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</si>
  <si>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</si>
  <si>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</si>
  <si>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</si>
  <si>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</si>
  <si>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</si>
  <si>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</si>
  <si>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</si>
  <si>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</si>
  <si>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</si>
  <si>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</si>
  <si>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</si>
  <si>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</si>
  <si>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</si>
  <si>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</si>
  <si>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</si>
  <si>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</si>
  <si>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</si>
  <si>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</si>
  <si>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</si>
  <si>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</si>
  <si>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</si>
  <si>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</si>
  <si>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</si>
  <si>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</si>
  <si>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</si>
  <si>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</si>
  <si>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</si>
  <si>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</si>
  <si>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</si>
  <si>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</si>
  <si>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</si>
  <si>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</si>
  <si>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</si>
  <si>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</si>
  <si>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</si>
  <si>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</si>
  <si>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</si>
  <si>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</si>
  <si>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</si>
  <si>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</si>
  <si>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</si>
  <si>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</si>
  <si>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</si>
  <si>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</si>
  <si>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</si>
  <si>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</si>
  <si>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</si>
  <si>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</si>
  <si>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</si>
  <si>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</si>
  <si>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</si>
  <si>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</si>
  <si>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</si>
  <si>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</si>
  <si>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</si>
  <si>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</si>
  <si>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</si>
  <si>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</si>
  <si>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</si>
  <si>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</si>
  <si>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</si>
  <si>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</si>
  <si>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</si>
  <si>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</si>
  <si>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</si>
  <si>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</si>
  <si>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</si>
  <si>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</si>
  <si>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</si>
  <si>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</si>
  <si>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</si>
  <si>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</si>
  <si>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</si>
  <si>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</si>
  <si>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</si>
  <si>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</si>
  <si>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</si>
  <si>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</si>
  <si>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</si>
  <si>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</si>
  <si>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</si>
  <si>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</si>
  <si>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</si>
  <si>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</si>
  <si>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</si>
  <si>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</si>
  <si>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</si>
  <si>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</si>
  <si>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</si>
  <si>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</si>
  <si>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</si>
  <si>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</si>
  <si>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</si>
  <si>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</si>
  <si>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</si>
  <si>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</si>
  <si>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</si>
  <si>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</si>
  <si>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</si>
  <si>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</si>
  <si>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</si>
  <si>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</si>
  <si>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</si>
  <si>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</si>
  <si>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</si>
  <si>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</si>
  <si>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</si>
  <si>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</si>
  <si>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</si>
  <si>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</si>
  <si>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</si>
  <si>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</si>
  <si>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</si>
  <si>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</si>
  <si>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</si>
  <si>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</si>
  <si>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</si>
  <si>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</si>
  <si>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</si>
  <si>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</si>
  <si>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</si>
  <si>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</si>
  <si>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</si>
  <si>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</si>
  <si>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</si>
  <si>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</si>
  <si>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</si>
  <si>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</si>
  <si>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</si>
  <si>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</si>
  <si>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</si>
  <si>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</si>
  <si>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</si>
  <si>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</si>
  <si>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</si>
  <si>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</si>
  <si>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</si>
  <si>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</si>
  <si>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</si>
  <si>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</si>
  <si>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</si>
  <si>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</si>
  <si>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</si>
  <si>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</si>
  <si>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</si>
  <si>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</si>
  <si>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</si>
  <si>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</si>
  <si>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</si>
  <si>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</si>
  <si>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</si>
  <si>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</si>
  <si>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</si>
  <si>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</si>
  <si>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</si>
  <si>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</si>
  <si>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</si>
  <si>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</si>
  <si>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</si>
  <si>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</si>
  <si>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</si>
  <si>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</si>
  <si>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</si>
  <si>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</si>
  <si>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</si>
  <si>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</si>
  <si>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</si>
  <si>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</si>
  <si>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</si>
  <si>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</si>
  <si>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</si>
  <si>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</si>
  <si>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</si>
  <si>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</si>
  <si>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</si>
  <si>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</si>
  <si>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</si>
  <si>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</si>
  <si>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</si>
  <si>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</si>
  <si>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</si>
  <si>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</si>
  <si>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</si>
  <si>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</si>
  <si>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</si>
  <si>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</si>
  <si>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</si>
  <si>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</si>
  <si>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</si>
  <si>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</si>
  <si>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</si>
  <si>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</si>
  <si>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</si>
  <si>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</si>
  <si>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</si>
  <si>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</si>
  <si>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</si>
  <si>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</si>
  <si>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</si>
  <si>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</si>
  <si>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</si>
  <si>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</si>
  <si>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</si>
  <si>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</si>
  <si>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</si>
  <si>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</si>
  <si>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</si>
  <si>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</si>
  <si>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</si>
  <si>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</si>
  <si>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</si>
  <si>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</si>
  <si>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</si>
  <si>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</si>
  <si>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</si>
  <si>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</si>
  <si>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</si>
  <si>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</si>
  <si>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</si>
  <si>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</si>
  <si>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</si>
  <si>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</si>
  <si>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</si>
  <si>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</si>
  <si>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</si>
  <si>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</si>
  <si>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</si>
  <si>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</si>
  <si>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</si>
  <si>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</si>
  <si>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</si>
  <si>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</si>
  <si>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</si>
  <si>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</si>
  <si>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</si>
  <si>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</si>
  <si>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</si>
  <si>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</si>
  <si>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</si>
  <si>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</si>
  <si>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</si>
  <si>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</si>
  <si>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</si>
  <si>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</si>
  <si>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</si>
  <si>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</si>
  <si>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</si>
  <si>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</si>
  <si>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</si>
  <si>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</si>
  <si>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</si>
  <si>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</si>
  <si>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</si>
  <si>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</si>
  <si>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</si>
  <si>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</si>
  <si>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</si>
  <si>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</si>
  <si>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</si>
  <si>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</si>
  <si>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</si>
  <si>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</si>
  <si>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</si>
  <si>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</si>
  <si>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</si>
  <si>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</si>
  <si>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</si>
  <si>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</si>
  <si>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</si>
  <si>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</si>
  <si>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</si>
  <si>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</si>
  <si>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</si>
  <si>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</si>
  <si>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</si>
  <si>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</si>
  <si>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</si>
  <si>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</si>
  <si>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</si>
  <si>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</si>
  <si>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</si>
  <si>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</si>
  <si>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</si>
  <si>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</si>
  <si>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</si>
  <si>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</si>
  <si>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</si>
  <si>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</si>
  <si>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</si>
  <si>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</si>
  <si>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</si>
  <si>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</si>
  <si>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</si>
  <si>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</si>
  <si>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</si>
  <si>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</si>
  <si>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</si>
  <si>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</si>
  <si>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</si>
  <si>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</si>
  <si>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</si>
  <si>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</si>
  <si>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</si>
  <si>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</si>
  <si>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</si>
  <si>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</si>
  <si>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</si>
  <si>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</si>
  <si>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</si>
  <si>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</si>
  <si>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</si>
  <si>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</si>
  <si>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</si>
  <si>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</si>
  <si>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</si>
  <si>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</si>
  <si>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</si>
  <si>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</si>
  <si>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</si>
  <si>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</si>
  <si>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</si>
  <si>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</si>
  <si>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</si>
  <si>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</si>
  <si>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</si>
  <si>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</si>
  <si>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</si>
  <si>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</si>
  <si>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</si>
  <si>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</si>
  <si>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</si>
  <si>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</si>
  <si>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</si>
  <si>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</si>
  <si>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</si>
  <si>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</si>
  <si>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</si>
  <si>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</si>
  <si>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</si>
  <si>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</si>
  <si>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</si>
  <si>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</si>
  <si>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</si>
  <si>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</si>
  <si>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</si>
  <si>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</si>
  <si>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</si>
  <si>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</si>
  <si>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</si>
  <si>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</si>
  <si>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</si>
  <si>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</si>
  <si>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</si>
  <si>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</si>
  <si>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</si>
  <si>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</si>
  <si>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</si>
  <si>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</si>
  <si>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</si>
  <si>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</si>
  <si>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</si>
  <si>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</si>
  <si>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</si>
  <si>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</si>
  <si>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</si>
  <si>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</si>
  <si>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</si>
  <si>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</si>
  <si>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</si>
  <si>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</si>
  <si>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</si>
  <si>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</si>
  <si>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</si>
  <si>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</si>
  <si>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</si>
  <si>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</si>
  <si>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</si>
  <si>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</si>
  <si>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</si>
  <si>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</si>
  <si>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</si>
  <si>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</si>
  <si>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</si>
  <si>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</si>
  <si>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</si>
  <si>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</si>
  <si>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</si>
  <si>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</si>
  <si>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</si>
  <si>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</si>
  <si>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</si>
  <si>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</si>
  <si>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</si>
  <si>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</si>
  <si>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</si>
  <si>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</si>
  <si>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</si>
  <si>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</si>
  <si>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</si>
  <si>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</si>
  <si>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</si>
  <si>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</si>
  <si>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</si>
  <si>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</si>
  <si>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</si>
  <si>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</si>
  <si>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</si>
  <si>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</si>
  <si>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</si>
  <si>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</si>
  <si>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</si>
  <si>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</si>
  <si>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</si>
  <si>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</si>
  <si>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</si>
  <si>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</si>
  <si>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</si>
  <si>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</si>
  <si>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</si>
  <si>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</si>
  <si>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</si>
  <si>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</si>
  <si>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</si>
  <si>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</si>
  <si>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</si>
  <si>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</si>
  <si>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</si>
  <si>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</si>
  <si>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</si>
  <si>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</si>
  <si>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</si>
  <si>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</si>
  <si>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</si>
  <si>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</si>
  <si>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</si>
  <si>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</si>
  <si>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</si>
  <si>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</si>
  <si>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</si>
  <si>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</si>
  <si>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</si>
  <si>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</si>
  <si>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</si>
  <si>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</si>
  <si>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</si>
  <si>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</si>
  <si>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</si>
  <si>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</si>
  <si>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</si>
  <si>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</si>
  <si>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</si>
  <si>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</si>
  <si>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</si>
  <si>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</si>
  <si>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</si>
  <si>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</si>
  <si>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</si>
  <si>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</si>
  <si>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</si>
  <si>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</si>
  <si>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</si>
  <si>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</si>
  <si>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</si>
  <si>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</si>
  <si>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</si>
  <si>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</si>
  <si>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</si>
  <si>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</si>
  <si>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</si>
  <si>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</si>
  <si>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</si>
  <si>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</si>
  <si>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</si>
  <si>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</si>
  <si>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</si>
  <si>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</si>
  <si>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</si>
  <si>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</si>
  <si>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</si>
  <si>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</si>
  <si>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</si>
  <si>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</si>
  <si>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</si>
  <si>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</si>
  <si>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</si>
  <si>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</si>
  <si>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</si>
  <si>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</si>
  <si>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</si>
  <si>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</si>
  <si>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</si>
  <si>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</si>
  <si>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</si>
  <si>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</si>
  <si>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</si>
  <si>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</si>
  <si>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</si>
  <si>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</si>
  <si>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</si>
  <si>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</si>
  <si>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</si>
  <si>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</si>
  <si>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</si>
  <si>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</si>
  <si>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</si>
  <si>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</si>
  <si>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</si>
  <si>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</si>
  <si>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</si>
  <si>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</si>
  <si>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</si>
  <si>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</si>
  <si>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</si>
  <si>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</si>
  <si>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</si>
  <si>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</si>
  <si>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</si>
  <si>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</si>
  <si>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</si>
  <si>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</si>
  <si>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</si>
  <si>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</si>
  <si>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</si>
  <si>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</si>
  <si>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</si>
  <si>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</si>
  <si>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</si>
  <si>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</si>
  <si>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</si>
  <si>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</si>
  <si>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</si>
  <si>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</si>
  <si>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</si>
  <si>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</si>
  <si>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</si>
  <si>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</si>
  <si>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</si>
  <si>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</si>
  <si>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</si>
  <si>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</si>
  <si>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</si>
  <si>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</si>
  <si>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</si>
  <si>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</si>
  <si>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</si>
  <si>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</si>
  <si>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</si>
  <si>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</si>
  <si>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</si>
  <si>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</si>
  <si>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</si>
  <si>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</si>
  <si>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</si>
  <si>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</si>
  <si>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</si>
  <si>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</si>
  <si>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</si>
  <si>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</si>
  <si>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</si>
  <si>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</si>
  <si>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</si>
  <si>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</si>
  <si>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</si>
  <si>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</si>
  <si>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</si>
  <si>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</si>
  <si>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</si>
  <si>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</si>
  <si>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</si>
  <si>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</si>
  <si>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</si>
  <si>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</si>
  <si>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</si>
  <si>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</si>
  <si>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</si>
  <si>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</si>
  <si>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</si>
  <si>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</si>
  <si>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</si>
  <si>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</si>
  <si>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</si>
  <si>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</si>
  <si>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</si>
  <si>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</si>
  <si>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</si>
  <si>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</si>
  <si>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</si>
  <si>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</si>
  <si>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</si>
  <si>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</si>
  <si>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</si>
  <si>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</si>
  <si>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</si>
  <si>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</si>
  <si>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</si>
  <si>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</si>
  <si>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</si>
  <si>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</si>
  <si>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</si>
  <si>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</si>
  <si>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</si>
  <si>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</si>
  <si>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</si>
  <si>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</si>
  <si>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</si>
  <si>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</si>
  <si>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</si>
  <si>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</si>
  <si>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</si>
  <si>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</si>
  <si>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</si>
  <si>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</si>
  <si>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</si>
  <si>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</si>
  <si>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</si>
  <si>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</si>
  <si>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</si>
  <si>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</si>
  <si>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</si>
  <si>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</si>
  <si>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</si>
  <si>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</si>
  <si>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</si>
  <si>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</si>
  <si>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</si>
  <si>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</si>
  <si>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</si>
  <si>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</si>
  <si>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</si>
  <si>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</si>
  <si>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</si>
  <si>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</si>
  <si>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</si>
  <si>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</si>
  <si>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</si>
  <si>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</si>
  <si>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</si>
  <si>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</si>
  <si>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</si>
  <si>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</si>
  <si>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</si>
  <si>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</si>
  <si>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</si>
  <si>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</si>
  <si>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</si>
  <si>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</si>
  <si>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</si>
  <si>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</si>
  <si>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</si>
  <si>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</si>
  <si>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</si>
  <si>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</si>
  <si>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</si>
  <si>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</si>
  <si>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</si>
  <si>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</si>
  <si>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</si>
  <si>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</si>
  <si>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</si>
  <si>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</si>
  <si>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</si>
  <si>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</si>
  <si>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</si>
  <si>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</si>
  <si>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</si>
  <si>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</si>
  <si>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</si>
  <si>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</si>
  <si>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</si>
  <si>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</si>
  <si>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</si>
  <si>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</si>
  <si>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</si>
  <si>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</si>
  <si>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</si>
  <si>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</si>
  <si>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</si>
  <si>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</si>
  <si>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</si>
  <si>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</si>
  <si>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</si>
  <si>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</si>
  <si>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</si>
  <si>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</si>
  <si>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</si>
  <si>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</si>
  <si>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</si>
  <si>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</si>
  <si>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</si>
  <si>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</si>
  <si>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</si>
  <si>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</si>
  <si>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</si>
  <si>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</si>
  <si>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</si>
  <si>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</si>
  <si>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</si>
  <si>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</si>
  <si>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</si>
  <si>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</si>
  <si>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</si>
  <si>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</si>
  <si>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</si>
  <si>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</si>
  <si>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</si>
  <si>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</si>
  <si>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</si>
  <si>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</si>
  <si>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</si>
  <si>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</si>
  <si>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</si>
  <si>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</si>
  <si>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</si>
  <si>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</si>
  <si>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</si>
  <si>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</si>
  <si>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</si>
  <si>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</si>
  <si>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</si>
  <si>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</si>
  <si>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</si>
  <si>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</si>
  <si>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</si>
  <si>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</si>
  <si>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</si>
  <si>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</si>
  <si>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</si>
  <si>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</si>
  <si>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</si>
  <si>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</si>
  <si>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</si>
  <si>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</si>
  <si>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</si>
  <si>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</si>
  <si>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</si>
  <si>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</si>
  <si>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</si>
  <si>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</si>
  <si>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</si>
  <si>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</si>
  <si>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</si>
  <si>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</si>
  <si>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</si>
  <si>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</si>
  <si>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</si>
  <si>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</si>
  <si>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</si>
  <si>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</si>
  <si>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</si>
  <si>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</si>
  <si>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</si>
  <si>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</si>
  <si>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</si>
  <si>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</si>
  <si>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</si>
  <si>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</si>
  <si>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</si>
  <si>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</si>
  <si>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</si>
  <si>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</si>
  <si>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</si>
  <si>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</si>
  <si>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</si>
  <si>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</si>
  <si>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</si>
  <si>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</si>
  <si>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</si>
  <si>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</si>
  <si>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</si>
  <si>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</si>
  <si>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</si>
  <si>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</si>
  <si>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</si>
  <si>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</si>
  <si>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</si>
  <si>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</si>
  <si>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</si>
  <si>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</si>
  <si>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</si>
  <si>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</si>
  <si>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</si>
  <si>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</si>
  <si>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</si>
  <si>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</si>
  <si>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</si>
  <si>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</si>
  <si>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</si>
  <si>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</si>
  <si>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</si>
  <si>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</si>
  <si>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</si>
  <si>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</si>
  <si>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</si>
  <si>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</si>
  <si>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</si>
  <si>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</si>
  <si>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</si>
  <si>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</si>
  <si>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</si>
  <si>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</si>
  <si>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</si>
  <si>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</si>
  <si>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</si>
  <si>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</si>
  <si>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</si>
  <si>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</si>
  <si>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</si>
  <si>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</si>
  <si>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</si>
  <si>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</si>
  <si>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</si>
  <si>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</si>
  <si>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</si>
  <si>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</si>
  <si>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</si>
  <si>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</si>
  <si>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</si>
  <si>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</si>
  <si>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</si>
  <si>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</si>
  <si>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</si>
  <si>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</si>
  <si>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</si>
  <si>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</si>
  <si>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</si>
  <si>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</si>
  <si>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</si>
  <si>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</si>
  <si>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</si>
  <si>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</si>
  <si>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</si>
  <si>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</si>
  <si>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</si>
  <si>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</si>
  <si>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</si>
  <si>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</si>
  <si>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</si>
  <si>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</si>
  <si>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</si>
  <si>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</si>
  <si>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</si>
  <si>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</si>
  <si>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</si>
  <si>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</si>
  <si>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</si>
  <si>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</si>
  <si>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</si>
  <si>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</si>
  <si>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</si>
  <si>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</si>
  <si>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</si>
  <si>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</si>
  <si>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</si>
  <si>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</si>
  <si>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</si>
  <si>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</si>
  <si>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</si>
  <si>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</si>
  <si>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</si>
  <si>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</si>
  <si>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</si>
  <si>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</si>
  <si>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</si>
  <si>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</si>
  <si>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</si>
  <si>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</si>
  <si>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</si>
  <si>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</si>
  <si>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</si>
  <si>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</si>
  <si>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</si>
  <si>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</si>
  <si>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</si>
  <si>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</si>
  <si>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</si>
  <si>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</si>
  <si>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</si>
  <si>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</si>
  <si>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</si>
  <si>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</si>
  <si>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</si>
  <si>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</si>
  <si>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</si>
  <si>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</si>
  <si>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</si>
  <si>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</si>
  <si>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</si>
  <si>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</si>
  <si>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</si>
  <si>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</si>
  <si>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</si>
  <si>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</si>
  <si>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</si>
  <si>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</si>
  <si>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</si>
  <si>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</si>
  <si>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</si>
  <si>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</si>
  <si>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</si>
  <si>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</si>
  <si>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</si>
  <si>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</si>
  <si>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</si>
  <si>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</si>
  <si>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</si>
  <si>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</si>
  <si>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</si>
  <si>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</si>
  <si>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</si>
  <si>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</si>
  <si>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</si>
  <si>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</si>
  <si>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</si>
  <si>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</si>
  <si>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</si>
  <si>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</si>
  <si>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</si>
  <si>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</si>
  <si>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</si>
  <si>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</si>
  <si>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</si>
  <si>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</si>
  <si>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</si>
  <si>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</si>
  <si>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</si>
  <si>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</si>
  <si>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</si>
  <si>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</si>
  <si>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</si>
  <si>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</si>
  <si>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</si>
  <si>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</si>
  <si>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</si>
  <si>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</si>
  <si>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</si>
  <si>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</si>
  <si>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</si>
  <si>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</si>
  <si>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</si>
  <si>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</si>
  <si>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</si>
  <si>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</si>
  <si>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</si>
  <si>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</si>
  <si>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</si>
  <si>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</si>
  <si>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</si>
  <si>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</si>
  <si>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</si>
  <si>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</si>
  <si>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</si>
  <si>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</si>
  <si>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</si>
  <si>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</si>
  <si>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</si>
  <si>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</si>
  <si>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</si>
  <si>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</si>
  <si>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</si>
  <si>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</si>
  <si>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</si>
  <si>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</si>
  <si>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</si>
  <si>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</si>
  <si>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</si>
  <si>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</si>
  <si>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</si>
  <si>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</si>
  <si>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</si>
  <si>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</si>
  <si>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</si>
  <si>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</si>
  <si>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</si>
  <si>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</si>
  <si>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</si>
  <si>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</si>
  <si>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</si>
  <si>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</si>
  <si>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</si>
  <si>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</si>
  <si>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</si>
  <si>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</si>
  <si>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</si>
  <si>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</si>
  <si>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</si>
  <si>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</si>
  <si>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</si>
  <si>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</si>
  <si>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</si>
  <si>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</si>
  <si>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</si>
  <si>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</si>
  <si>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</si>
  <si>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</si>
  <si>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</si>
  <si>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</si>
  <si>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</si>
  <si>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</si>
  <si>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</si>
  <si>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</si>
  <si>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</si>
  <si>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</si>
  <si>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</si>
  <si>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</si>
  <si>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</si>
  <si>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</si>
  <si>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</si>
  <si>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</si>
  <si>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</si>
  <si>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</si>
  <si>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</si>
  <si>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</si>
  <si>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</si>
  <si>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</si>
  <si>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</si>
  <si>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</si>
  <si>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</si>
  <si>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</si>
  <si>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</si>
  <si>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</si>
  <si>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</si>
  <si>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</si>
  <si>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</si>
  <si>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</si>
  <si>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</si>
  <si>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</si>
  <si>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</si>
  <si>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</si>
  <si>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</si>
  <si>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</si>
  <si>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</si>
  <si>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</si>
  <si>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</si>
  <si>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</si>
  <si>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</si>
  <si>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</si>
  <si>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</si>
  <si>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</si>
  <si>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</si>
  <si>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</si>
  <si>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</si>
  <si>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</si>
  <si>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</si>
  <si>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</si>
  <si>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</si>
  <si>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</si>
  <si>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</si>
  <si>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</si>
  <si>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</si>
  <si>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</si>
  <si>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</si>
  <si>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</si>
  <si>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</si>
  <si>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</si>
  <si>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</si>
  <si>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</si>
  <si>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</si>
  <si>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</si>
  <si>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</si>
  <si>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</si>
  <si>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</si>
  <si>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</si>
  <si>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</si>
  <si>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</si>
  <si>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</si>
  <si>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</si>
  <si>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</si>
  <si>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</si>
  <si>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</si>
  <si>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</si>
  <si>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</si>
  <si>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</si>
  <si>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</si>
  <si>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</si>
  <si>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</si>
  <si>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</si>
  <si>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</si>
  <si>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</si>
  <si>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</si>
  <si>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</si>
  <si>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</si>
  <si>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</si>
  <si>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</si>
  <si>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</si>
  <si>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</si>
  <si>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</si>
  <si>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</si>
  <si>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</si>
  <si>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</si>
  <si>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</si>
  <si>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</si>
  <si>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</si>
  <si>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</si>
  <si>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</si>
  <si>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</si>
  <si>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</si>
  <si>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</si>
  <si>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</si>
  <si>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</si>
  <si>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</si>
  <si>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</si>
  <si>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</si>
  <si>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</si>
  <si>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</si>
  <si>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</si>
  <si>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</si>
  <si>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</si>
  <si>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</si>
  <si>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</si>
  <si>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</si>
  <si>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</si>
  <si>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</si>
  <si>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</si>
  <si>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</si>
  <si>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</si>
  <si>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</si>
  <si>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</si>
  <si>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</si>
  <si>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</si>
  <si>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</si>
  <si>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</si>
  <si>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</si>
  <si>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</si>
  <si>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</si>
  <si>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</si>
  <si>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</si>
  <si>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</si>
  <si>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</si>
  <si>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</si>
  <si>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</si>
  <si>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</si>
  <si>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</si>
  <si>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</si>
  <si>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</si>
  <si>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</si>
  <si>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</si>
  <si>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</si>
  <si>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</si>
  <si>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</si>
  <si>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</si>
  <si>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</si>
  <si>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</si>
  <si>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</si>
  <si>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</si>
  <si>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</si>
  <si>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</si>
  <si>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</si>
  <si>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</si>
  <si>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</si>
  <si>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</si>
  <si>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</si>
  <si>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</si>
  <si>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</si>
  <si>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</si>
  <si>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</si>
  <si>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</si>
  <si>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</si>
  <si>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</si>
  <si>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</si>
  <si>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</si>
  <si>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</si>
  <si>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</si>
  <si>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</si>
  <si>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</si>
  <si>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</si>
  <si>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</si>
  <si>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</si>
  <si>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</si>
  <si>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</si>
  <si>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</si>
  <si>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</si>
  <si>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</si>
  <si>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</si>
  <si>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</si>
  <si>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</si>
  <si>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</si>
  <si>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</si>
  <si>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</si>
  <si>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</si>
  <si>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</si>
  <si>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</si>
  <si>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</si>
  <si>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</si>
  <si>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</si>
  <si>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</si>
  <si>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</si>
  <si>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</si>
  <si>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</si>
  <si>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</si>
  <si>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</si>
  <si>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</si>
  <si>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</si>
  <si>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</si>
  <si>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</si>
  <si>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</si>
  <si>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</si>
  <si>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</si>
  <si>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</si>
  <si>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</si>
  <si>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</si>
  <si>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</si>
  <si>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</si>
  <si>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</si>
  <si>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</si>
  <si>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</si>
  <si>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</si>
  <si>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</si>
  <si>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</si>
  <si>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</si>
  <si>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</si>
  <si>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</si>
  <si>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</si>
  <si>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</si>
  <si>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</si>
  <si>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</si>
  <si>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</si>
  <si>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</si>
  <si>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</si>
  <si>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</si>
  <si>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</si>
  <si>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</si>
  <si>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</si>
  <si>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</si>
  <si>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</si>
  <si>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</si>
  <si>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</si>
  <si>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</si>
  <si>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</si>
  <si>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</si>
  <si>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</si>
  <si>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</si>
  <si>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</si>
  <si>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</si>
  <si>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</si>
  <si>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</si>
  <si>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</si>
  <si>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</si>
  <si>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</si>
  <si>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</si>
  <si>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</si>
  <si>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</si>
  <si>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</si>
  <si>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</si>
  <si>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</si>
  <si>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</si>
  <si>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</si>
  <si>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</si>
  <si>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</si>
  <si>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</si>
  <si>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</si>
  <si>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</si>
  <si>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</si>
  <si>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</si>
  <si>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</si>
  <si>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</si>
  <si>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</si>
  <si>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</si>
  <si>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</si>
  <si>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</si>
  <si>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</si>
  <si>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</si>
  <si>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</si>
  <si>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</si>
  <si>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</si>
  <si>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</si>
  <si>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</si>
  <si>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</si>
  <si>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</si>
  <si>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</si>
  <si>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</si>
  <si>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</si>
  <si>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</si>
  <si>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</si>
  <si>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</si>
  <si>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</si>
  <si>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</si>
  <si>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</si>
  <si>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</si>
  <si>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</si>
  <si>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</si>
  <si>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</si>
  <si>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</si>
  <si>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</si>
  <si>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</si>
  <si>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</si>
  <si>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</si>
  <si>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</si>
  <si>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</si>
  <si>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</si>
  <si>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</si>
  <si>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</si>
  <si>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</si>
  <si>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</si>
  <si>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</si>
  <si>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</si>
  <si>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</si>
  <si>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</si>
  <si>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</si>
  <si>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</si>
  <si>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</si>
  <si>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</si>
  <si>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</si>
  <si>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</si>
  <si>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</si>
  <si>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</si>
  <si>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</si>
  <si>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</si>
  <si>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</si>
  <si>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</si>
  <si>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</si>
  <si>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</si>
  <si>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</si>
  <si>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</si>
  <si>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</si>
  <si>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</si>
  <si>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</si>
  <si>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</si>
  <si>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</si>
  <si>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</si>
  <si>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</si>
  <si>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</si>
  <si>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</si>
  <si>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</si>
  <si>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</si>
  <si>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</si>
  <si>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</si>
  <si>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</si>
  <si>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</si>
  <si>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</si>
  <si>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</si>
  <si>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</si>
  <si>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</si>
  <si>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</si>
  <si>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</si>
  <si>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</si>
  <si>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</si>
  <si>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</si>
  <si>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</si>
  <si>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</si>
  <si>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</si>
  <si>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</si>
  <si>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</si>
  <si>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</si>
  <si>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</si>
  <si>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</si>
  <si>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</si>
  <si>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</si>
  <si>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</si>
  <si>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</si>
  <si>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</si>
  <si>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</si>
  <si>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</si>
  <si>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</si>
  <si>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</si>
  <si>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</si>
  <si>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</si>
  <si>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</si>
  <si>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</si>
  <si>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</si>
  <si>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</si>
  <si>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</si>
  <si>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</si>
  <si>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</si>
  <si>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</si>
  <si>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</si>
  <si>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</si>
  <si>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</si>
  <si>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</si>
  <si>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</si>
  <si>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</si>
  <si>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</si>
  <si>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</si>
  <si>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</si>
  <si>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</si>
  <si>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</si>
  <si>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</si>
  <si>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</si>
  <si>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</si>
  <si>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</si>
  <si>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</si>
  <si>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</si>
  <si>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</si>
  <si>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</si>
  <si>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</si>
  <si>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</si>
  <si>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</si>
  <si>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</si>
  <si>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</si>
  <si>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</si>
  <si>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</si>
  <si>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</si>
  <si>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</si>
  <si>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</si>
  <si>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</si>
  <si>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</si>
  <si>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</si>
  <si>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</si>
  <si>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</si>
  <si>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</si>
  <si>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</si>
  <si>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</si>
  <si>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</si>
  <si>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</si>
  <si>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</si>
  <si>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</si>
  <si>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</si>
  <si>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</si>
  <si>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</si>
  <si>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</si>
  <si>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</si>
  <si>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</si>
  <si>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</si>
  <si>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</si>
  <si>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</si>
  <si>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</si>
  <si>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</si>
  <si>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</si>
  <si>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</si>
  <si>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</si>
  <si>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</si>
  <si>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</si>
  <si>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</si>
  <si>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</si>
  <si>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</si>
  <si>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</si>
  <si>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</si>
  <si>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</si>
  <si>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</si>
  <si>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</si>
  <si>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</si>
  <si>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</si>
  <si>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</si>
  <si>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</si>
  <si>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</si>
  <si>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</si>
  <si>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</si>
  <si>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</si>
  <si>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</si>
  <si>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</si>
  <si>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</si>
  <si>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</si>
  <si>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</si>
  <si>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</si>
  <si>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</si>
  <si>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</si>
  <si>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</si>
  <si>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</si>
  <si>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</si>
  <si>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</si>
  <si>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</si>
  <si>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</si>
  <si>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</si>
  <si>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</si>
  <si>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</si>
  <si>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</si>
  <si>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</si>
  <si>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</si>
  <si>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</si>
  <si>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</si>
  <si>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</si>
  <si>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</si>
  <si>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</si>
  <si>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</si>
  <si>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</si>
  <si>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</si>
  <si>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</si>
  <si>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</si>
  <si>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</si>
  <si>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</si>
  <si>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</si>
  <si>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</si>
  <si>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</si>
  <si>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</si>
  <si>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</si>
  <si>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</si>
  <si>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</si>
  <si>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</si>
  <si>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</si>
  <si>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</si>
  <si>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</si>
  <si>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</si>
  <si>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</si>
  <si>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</si>
  <si>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</si>
  <si>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</si>
  <si>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</si>
  <si>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</si>
  <si>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</si>
  <si>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</si>
  <si>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</si>
  <si>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</si>
  <si>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</si>
  <si>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</si>
  <si>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</si>
  <si>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</si>
  <si>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</si>
  <si>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</si>
  <si>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</si>
  <si>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</si>
  <si>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</si>
  <si>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</si>
  <si>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</si>
  <si>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</si>
  <si>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</si>
  <si>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</si>
  <si>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</si>
  <si>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</si>
  <si>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</si>
  <si>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</si>
  <si>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</si>
  <si>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</si>
  <si>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</si>
  <si>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</si>
  <si>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</si>
  <si>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</si>
  <si>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</si>
  <si>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</si>
  <si>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</si>
  <si>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</si>
  <si>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</si>
  <si>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</si>
  <si>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</si>
  <si>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</si>
  <si>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</si>
  <si>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</si>
  <si>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</si>
  <si>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</si>
  <si>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</si>
  <si>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</si>
  <si>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</si>
  <si>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</si>
  <si>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</si>
  <si>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</si>
  <si>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</si>
  <si>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</si>
  <si>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</si>
  <si>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</si>
  <si>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</si>
  <si>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</si>
  <si>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</si>
  <si>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</si>
  <si>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</si>
  <si>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</si>
  <si>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</si>
  <si>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</si>
  <si>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</si>
  <si>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</si>
  <si>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</si>
  <si>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</si>
  <si>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</si>
  <si>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</si>
  <si>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</si>
  <si>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</si>
  <si>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</si>
  <si>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</si>
  <si>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</si>
  <si>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</si>
  <si>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</si>
  <si>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</si>
  <si>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</si>
  <si>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</si>
  <si>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</si>
  <si>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</si>
  <si>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</si>
  <si>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</si>
  <si>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</si>
  <si>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</si>
  <si>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</si>
  <si>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</si>
  <si>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</si>
  <si>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</si>
  <si>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</si>
  <si>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</si>
  <si>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</si>
  <si>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</si>
  <si>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</si>
  <si>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</si>
  <si>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</si>
  <si>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</si>
  <si>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</si>
  <si>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</si>
  <si>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</si>
  <si>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</si>
  <si>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</si>
  <si>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</si>
  <si>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</si>
  <si>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</si>
  <si>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</si>
  <si>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</si>
  <si>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</si>
  <si>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</si>
  <si>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</si>
  <si>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</si>
  <si>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</si>
  <si>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</si>
  <si>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</si>
  <si>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</si>
  <si>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</si>
  <si>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</si>
  <si>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</si>
  <si>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</si>
  <si>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</si>
  <si>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</si>
  <si>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</si>
  <si>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</si>
  <si>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</si>
  <si>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</si>
  <si>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</si>
  <si>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</si>
  <si>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</si>
  <si>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</si>
  <si>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</si>
  <si>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</si>
  <si>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</si>
  <si>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</si>
  <si>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</si>
  <si>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</si>
  <si>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</si>
  <si>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</si>
  <si>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</si>
  <si>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</si>
  <si>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</si>
  <si>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</si>
  <si>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</si>
  <si>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</si>
  <si>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</si>
  <si>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</si>
  <si>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</si>
  <si>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</si>
  <si>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</si>
  <si>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</si>
  <si>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</si>
  <si>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</si>
  <si>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</si>
  <si>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</si>
  <si>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</si>
  <si>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</si>
  <si>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</si>
  <si>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</si>
  <si>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</si>
  <si>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</si>
  <si>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</si>
  <si>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</si>
  <si>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</si>
  <si>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</si>
  <si>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</si>
  <si>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</si>
  <si>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</si>
  <si>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</si>
  <si>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</si>
  <si>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</si>
  <si>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</si>
  <si>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</si>
  <si>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</si>
  <si>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</si>
  <si>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</si>
  <si>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</si>
  <si>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</si>
  <si>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</si>
  <si>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</si>
  <si>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</si>
  <si>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</si>
  <si>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</si>
  <si>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</si>
  <si>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</si>
  <si>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</si>
  <si>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</si>
  <si>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</si>
  <si>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</si>
  <si>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</si>
  <si>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</si>
  <si>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</si>
  <si>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</si>
  <si>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</si>
  <si>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</si>
  <si>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</si>
  <si>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</si>
  <si>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</si>
  <si>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</si>
  <si>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</si>
  <si>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</si>
  <si>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</si>
  <si>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</si>
  <si>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</si>
  <si>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</si>
  <si>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</si>
  <si>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</si>
  <si>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</si>
  <si>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</si>
  <si>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</si>
  <si>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</si>
  <si>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</si>
  <si>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</si>
  <si>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</si>
  <si>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</si>
  <si>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</si>
  <si>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</si>
  <si>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</si>
  <si>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</si>
  <si>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</si>
  <si>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</si>
  <si>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</si>
  <si>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</si>
  <si>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</si>
  <si>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</si>
  <si>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</si>
  <si>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</si>
  <si>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</si>
  <si>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</si>
  <si>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</si>
  <si>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</si>
  <si>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</si>
  <si>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</si>
  <si>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</si>
  <si>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</si>
  <si>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</si>
  <si>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</si>
  <si>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</si>
  <si>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</si>
  <si>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</si>
  <si>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</si>
  <si>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</si>
  <si>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</si>
  <si>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</si>
  <si>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</si>
  <si>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</si>
  <si>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</si>
  <si>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</si>
  <si>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</si>
  <si>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</si>
  <si>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</si>
  <si>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</si>
  <si>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</si>
  <si>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</si>
  <si>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</si>
  <si>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</si>
  <si>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</si>
  <si>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</si>
  <si>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</si>
  <si>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</si>
  <si>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</si>
  <si>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</si>
  <si>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</si>
  <si>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</si>
  <si>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</si>
  <si>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</si>
  <si>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</si>
  <si>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</si>
  <si>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</si>
  <si>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</si>
  <si>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</si>
  <si>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</si>
  <si>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</si>
  <si>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</si>
  <si>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</si>
  <si>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</si>
  <si>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</si>
  <si>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</si>
  <si>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</si>
  <si>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</si>
  <si>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</si>
  <si>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</si>
  <si>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</si>
  <si>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</si>
  <si>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</si>
  <si>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</si>
  <si>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</si>
  <si>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</si>
  <si>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</si>
  <si>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</si>
  <si>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</si>
  <si>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</si>
  <si>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</si>
  <si>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</si>
  <si>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</si>
  <si>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</si>
  <si>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</si>
  <si>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</si>
  <si>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</si>
  <si>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</si>
  <si>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</si>
  <si>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</si>
  <si>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</si>
  <si>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</si>
  <si>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</si>
  <si>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</si>
  <si>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</si>
  <si>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</si>
  <si>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</si>
  <si>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</si>
  <si>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</si>
  <si>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</si>
  <si>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</si>
  <si>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</si>
  <si>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</si>
  <si>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</si>
  <si>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</si>
  <si>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</si>
  <si>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</si>
  <si>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</si>
  <si>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</si>
  <si>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</si>
  <si>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</si>
  <si>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</si>
  <si>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</si>
  <si>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</si>
  <si>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</si>
  <si>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</si>
  <si>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</si>
  <si>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</si>
  <si>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</si>
  <si>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</si>
  <si>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</si>
  <si>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</si>
  <si>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</si>
  <si>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</si>
  <si>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</si>
  <si>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</si>
  <si>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</si>
  <si>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</si>
  <si>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</si>
  <si>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</si>
  <si>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</si>
  <si>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</si>
  <si>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</si>
  <si>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</si>
  <si>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</si>
  <si>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</si>
  <si>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</si>
  <si>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</si>
  <si>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</si>
  <si>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</si>
  <si>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</si>
  <si>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</si>
  <si>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</si>
  <si>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</si>
  <si>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</si>
  <si>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</si>
  <si>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</si>
  <si>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</si>
  <si>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</si>
  <si>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</si>
  <si>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</si>
  <si>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</si>
  <si>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</si>
  <si>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</si>
  <si>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</si>
  <si>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</si>
  <si>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</si>
  <si>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</si>
  <si>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</si>
  <si>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</si>
  <si>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</si>
  <si>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</si>
  <si>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</si>
  <si>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</si>
  <si>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</si>
  <si>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</si>
  <si>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</si>
  <si>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</si>
  <si>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</si>
  <si>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</si>
  <si>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</si>
  <si>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</si>
  <si>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</si>
  <si>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</si>
  <si>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</si>
  <si>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</si>
  <si>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</si>
  <si>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</si>
  <si>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</si>
  <si>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</si>
  <si>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</si>
  <si>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</si>
  <si>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</si>
  <si>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</si>
  <si>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</si>
  <si>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</si>
  <si>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</si>
  <si>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</si>
  <si>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</si>
  <si>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</si>
  <si>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</si>
  <si>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</si>
  <si>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</si>
  <si>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</si>
  <si>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</si>
  <si>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</si>
  <si>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</si>
  <si>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</si>
  <si>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</si>
  <si>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</si>
  <si>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</si>
  <si>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</si>
  <si>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</si>
  <si>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</si>
  <si>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</si>
  <si>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</si>
  <si>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</si>
  <si>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</si>
  <si>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</si>
  <si>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</si>
  <si>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</si>
  <si>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</si>
  <si>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</si>
  <si>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</si>
  <si>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</si>
  <si>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</si>
  <si>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</si>
  <si>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</si>
  <si>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</si>
  <si>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</si>
  <si>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</si>
  <si>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</si>
  <si>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</si>
  <si>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</si>
  <si>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</si>
  <si>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</si>
  <si>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</si>
  <si>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</si>
  <si>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</si>
  <si>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</si>
  <si>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</si>
  <si>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</si>
  <si>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</si>
  <si>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</si>
  <si>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</si>
  <si>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</si>
  <si>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</si>
  <si>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</si>
  <si>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</si>
  <si>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</si>
  <si>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</si>
  <si>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</si>
  <si>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</si>
  <si>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</si>
  <si>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</si>
  <si>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</si>
  <si>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</si>
  <si>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</si>
  <si>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</si>
  <si>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</si>
  <si>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</si>
  <si>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</si>
  <si>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</si>
  <si>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</si>
  <si>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</si>
  <si>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</si>
  <si>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</si>
  <si>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</si>
  <si>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</si>
  <si>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</si>
  <si>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</si>
  <si>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</si>
  <si>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</si>
  <si>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</si>
  <si>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</si>
  <si>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</si>
  <si>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</si>
  <si>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</si>
  <si>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</si>
  <si>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</si>
  <si>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</si>
  <si>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</si>
  <si>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</si>
  <si>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</si>
  <si>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</si>
  <si>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</si>
  <si>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</si>
  <si>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</si>
  <si>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</si>
  <si>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</si>
  <si>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</si>
  <si>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</si>
  <si>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</si>
  <si>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</si>
  <si>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</si>
  <si>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</si>
  <si>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</si>
  <si>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</si>
  <si>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</si>
  <si>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</si>
  <si>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</si>
  <si>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</si>
  <si>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</si>
  <si>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</si>
  <si>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</si>
  <si>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</si>
  <si>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</si>
  <si>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</si>
  <si>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</si>
  <si>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</si>
  <si>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</si>
  <si>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</si>
  <si>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</si>
  <si>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</si>
  <si>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</si>
  <si>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</si>
  <si>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</si>
  <si>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</si>
  <si>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</si>
  <si>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</si>
  <si>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</si>
  <si>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</si>
  <si>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</si>
  <si>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</si>
  <si>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</si>
  <si>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</si>
  <si>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</si>
  <si>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</si>
  <si>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</si>
  <si>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</si>
  <si>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</si>
  <si>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</si>
  <si>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</si>
  <si>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</si>
  <si>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</si>
  <si>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</si>
  <si>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</si>
  <si>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</si>
  <si>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</si>
  <si>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</si>
  <si>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</si>
  <si>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</si>
  <si>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</si>
  <si>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</si>
  <si>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</si>
  <si>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</si>
  <si>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</si>
  <si>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</si>
  <si>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</si>
  <si>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</si>
  <si>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</si>
  <si>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</si>
  <si>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</si>
  <si>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</si>
  <si>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</si>
  <si>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</si>
  <si>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</si>
  <si>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</si>
  <si>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</si>
  <si>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</si>
  <si>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</si>
  <si>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</si>
  <si>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</si>
  <si>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</si>
  <si>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</si>
  <si>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</si>
  <si>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</si>
  <si>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</si>
  <si>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</si>
  <si>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</si>
  <si>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</si>
  <si>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</si>
  <si>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</si>
  <si>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</si>
  <si>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</si>
  <si>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</si>
  <si>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</si>
  <si>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</si>
  <si>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</si>
  <si>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</si>
  <si>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</si>
  <si>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</si>
  <si>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</si>
  <si>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</si>
  <si>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</si>
  <si>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</si>
  <si>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</si>
  <si>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</si>
  <si>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</si>
  <si>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</si>
  <si>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</si>
  <si>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</si>
  <si>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</si>
  <si>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</si>
  <si>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</si>
  <si>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</si>
  <si>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</si>
  <si>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</si>
  <si>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</si>
  <si>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</si>
  <si>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</si>
  <si>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</si>
  <si>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</si>
  <si>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</si>
  <si>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</si>
  <si>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</si>
  <si>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</si>
  <si>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</si>
  <si>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</si>
  <si>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</si>
  <si>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</si>
  <si>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</si>
  <si>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</si>
  <si>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</si>
  <si>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</si>
  <si>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</si>
  <si>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</si>
  <si>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</si>
  <si>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</si>
  <si>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</si>
  <si>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</si>
  <si>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</si>
  <si>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</si>
  <si>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</si>
  <si>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</si>
  <si>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</si>
  <si>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</si>
  <si>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</si>
  <si>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</si>
  <si>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</si>
  <si>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</si>
  <si>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</si>
  <si>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</si>
  <si>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</si>
  <si>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</si>
  <si>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</si>
  <si>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</si>
  <si>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</si>
  <si>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</si>
  <si>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</si>
  <si>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</si>
  <si>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</si>
  <si>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</si>
  <si>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</si>
  <si>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</si>
  <si>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</si>
  <si>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</si>
  <si>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</si>
  <si>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</si>
  <si>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</si>
  <si>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</si>
  <si>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</si>
  <si>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</si>
  <si>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</si>
  <si>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</si>
  <si>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</si>
  <si>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</si>
  <si>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</si>
  <si>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</si>
  <si>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</si>
  <si>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</si>
  <si>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</si>
  <si>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</si>
  <si>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</si>
  <si>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</si>
  <si>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</si>
  <si>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</si>
  <si>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</si>
  <si>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</si>
  <si>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</si>
  <si>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</si>
  <si>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</si>
  <si>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</si>
  <si>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</si>
  <si>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</si>
  <si>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</si>
  <si>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</si>
  <si>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</si>
  <si>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</si>
  <si>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</si>
  <si>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</si>
  <si>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</si>
  <si>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</si>
  <si>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</si>
  <si>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</si>
  <si>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</si>
  <si>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</si>
  <si>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</si>
  <si>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</si>
  <si>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</si>
  <si>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</si>
  <si>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</si>
  <si>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</si>
  <si>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</si>
  <si>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</si>
  <si>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</si>
  <si>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</si>
  <si>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</si>
  <si>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</si>
  <si>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</si>
  <si>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</si>
  <si>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</si>
  <si>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</si>
  <si>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</si>
  <si>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</si>
  <si>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</si>
  <si>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</si>
  <si>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</si>
  <si>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</si>
  <si>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</si>
  <si>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</si>
  <si>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</si>
  <si>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</si>
  <si>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</si>
  <si>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</si>
  <si>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</si>
  <si>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</si>
  <si>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</si>
  <si>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</si>
  <si>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</si>
  <si>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</si>
  <si>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</si>
  <si>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</si>
  <si>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</si>
  <si>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</si>
  <si>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</si>
  <si>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</si>
  <si>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</si>
  <si>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</si>
  <si>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</si>
  <si>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</si>
  <si>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</si>
  <si>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</si>
  <si>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</si>
  <si>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</si>
  <si>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</si>
  <si>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</si>
  <si>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</si>
  <si>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</si>
  <si>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</si>
  <si>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</si>
  <si>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</si>
  <si>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</si>
  <si>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</si>
  <si>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</si>
  <si>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</si>
  <si>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</si>
  <si>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</si>
  <si>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</si>
  <si>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</si>
  <si>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</si>
  <si>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</si>
  <si>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</si>
  <si>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</si>
  <si>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</si>
  <si>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</si>
  <si>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</si>
  <si>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</si>
  <si>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</si>
  <si>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</si>
  <si>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</si>
  <si>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</si>
  <si>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</si>
  <si>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</si>
  <si>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</si>
  <si>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</si>
  <si>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</si>
  <si>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</si>
  <si>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</si>
  <si>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</si>
  <si>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</si>
  <si>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</si>
  <si>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</si>
  <si>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</si>
  <si>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</si>
  <si>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</si>
  <si>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</si>
  <si>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</si>
  <si>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</si>
  <si>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</si>
  <si>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</si>
  <si>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</si>
  <si>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</si>
  <si>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</si>
  <si>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</si>
  <si>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</si>
  <si>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</si>
  <si>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</si>
  <si>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</si>
  <si>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</si>
  <si>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</si>
  <si>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</si>
  <si>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</si>
  <si>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</si>
  <si>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</si>
  <si>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</si>
  <si>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</si>
  <si>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</si>
  <si>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</si>
  <si>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</si>
  <si>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</si>
  <si>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</si>
  <si>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</si>
  <si>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</si>
  <si>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</si>
  <si>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</si>
  <si>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</si>
  <si>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</si>
  <si>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</si>
  <si>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</si>
  <si>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</si>
  <si>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</si>
  <si>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</si>
  <si>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</si>
  <si>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</si>
  <si>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</si>
  <si>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</si>
  <si>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</si>
  <si>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</si>
  <si>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</si>
  <si>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</si>
  <si>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</si>
  <si>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</si>
  <si>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</si>
  <si>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</si>
  <si>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</si>
  <si>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</si>
  <si>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</si>
  <si>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</si>
  <si>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</si>
  <si>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</si>
  <si>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</si>
  <si>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</si>
  <si>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</si>
  <si>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</si>
  <si>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</si>
  <si>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</si>
  <si>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</si>
  <si>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</si>
  <si>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</si>
  <si>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</si>
  <si>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</si>
  <si>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</si>
  <si>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</si>
  <si>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</si>
  <si>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</si>
  <si>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</si>
  <si>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</si>
  <si>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</si>
  <si>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</si>
  <si>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</si>
  <si>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</si>
  <si>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</si>
  <si>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</si>
  <si>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</si>
  <si>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</si>
  <si>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</si>
  <si>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</si>
  <si>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</si>
  <si>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</si>
  <si>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</si>
  <si>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</si>
  <si>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</si>
  <si>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</si>
  <si>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</si>
  <si>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</si>
  <si>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</si>
  <si>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</si>
  <si>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</si>
  <si>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</si>
  <si>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</si>
  <si>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</si>
  <si>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</si>
  <si>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</si>
  <si>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</si>
  <si>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</si>
  <si>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</si>
  <si>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</si>
  <si>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</si>
  <si>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</si>
  <si>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</si>
  <si>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</si>
  <si>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</si>
  <si>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</si>
  <si>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</si>
  <si>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</si>
  <si>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</si>
  <si>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</si>
  <si>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</si>
  <si>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</si>
  <si>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</si>
  <si>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</si>
  <si>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</si>
  <si>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</si>
  <si>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</si>
  <si>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</si>
  <si>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</si>
  <si>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</si>
  <si>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</si>
  <si>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</si>
  <si>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</si>
  <si>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</si>
  <si>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</si>
  <si>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</si>
  <si>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</si>
  <si>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</si>
  <si>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</si>
  <si>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</si>
  <si>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</si>
  <si>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</si>
  <si>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</si>
  <si>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</si>
  <si>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</si>
  <si>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</si>
  <si>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</si>
  <si>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</si>
  <si>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</si>
  <si>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</si>
  <si>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</si>
  <si>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</si>
  <si>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</si>
  <si>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</si>
  <si>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</si>
  <si>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</si>
  <si>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</si>
  <si>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</si>
  <si>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</si>
  <si>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</si>
  <si>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</si>
  <si>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</si>
  <si>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</si>
  <si>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</si>
  <si>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</si>
  <si>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</si>
  <si>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</si>
  <si>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</si>
  <si>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</si>
  <si>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</si>
  <si>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</si>
  <si>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</si>
  <si>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</si>
  <si>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</si>
  <si>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</si>
  <si>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</si>
  <si>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</si>
  <si>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</si>
  <si>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</si>
  <si>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</si>
  <si>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</si>
  <si>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</si>
  <si>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</si>
  <si>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</si>
  <si>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</si>
  <si>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</si>
  <si>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</si>
  <si>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</si>
  <si>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</si>
  <si>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</si>
  <si>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</si>
  <si>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</si>
  <si>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</si>
  <si>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</si>
  <si>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</si>
  <si>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</si>
  <si>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</si>
  <si>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</si>
  <si>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</si>
  <si>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</si>
  <si>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</si>
  <si>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</si>
  <si>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</si>
  <si>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</si>
  <si>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</si>
  <si>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</si>
  <si>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</si>
  <si>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</si>
  <si>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</si>
  <si>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</si>
  <si>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</si>
  <si>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</si>
  <si>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</si>
  <si>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</si>
  <si>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</si>
  <si>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</si>
  <si>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</si>
  <si>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</si>
  <si>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</si>
  <si>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</si>
  <si>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</si>
  <si>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</si>
  <si>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</si>
  <si>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</si>
  <si>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</si>
  <si>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</si>
  <si>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</si>
  <si>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</si>
  <si>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</si>
  <si>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</si>
  <si>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</si>
  <si>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</si>
  <si>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</si>
  <si>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</si>
  <si>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</si>
  <si>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</si>
  <si>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</si>
  <si>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</si>
  <si>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</si>
  <si>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</si>
  <si>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</si>
  <si>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</si>
  <si>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</si>
  <si>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</si>
  <si>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</si>
  <si>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</si>
  <si>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</si>
  <si>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</si>
  <si>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</si>
  <si>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</si>
  <si>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</si>
  <si>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</si>
  <si>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</si>
  <si>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</si>
  <si>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</si>
  <si>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</si>
  <si>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</si>
  <si>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</si>
  <si>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</si>
  <si>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</si>
  <si>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</si>
  <si>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</si>
  <si>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</si>
  <si>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</si>
  <si>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</si>
  <si>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</si>
  <si>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</si>
  <si>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</si>
  <si>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</si>
  <si>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</si>
  <si>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</si>
  <si>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</si>
  <si>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</si>
  <si>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</si>
  <si>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</si>
  <si>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</si>
  <si>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</si>
  <si>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</si>
  <si>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</si>
  <si>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</si>
  <si>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</si>
  <si>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</si>
  <si>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</si>
  <si>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</si>
  <si>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</si>
  <si>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</si>
  <si>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</si>
  <si>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</si>
  <si>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</si>
  <si>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</si>
  <si>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</si>
  <si>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</si>
  <si>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</si>
  <si>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</si>
  <si>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</si>
  <si>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</si>
  <si>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</si>
  <si>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</si>
  <si>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</si>
  <si>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</si>
  <si>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</si>
  <si>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</si>
  <si>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</si>
  <si>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</si>
  <si>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</si>
  <si>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</si>
  <si>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</si>
  <si>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</si>
  <si>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</si>
  <si>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</si>
  <si>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</si>
  <si>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</si>
  <si>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</si>
  <si>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</si>
  <si>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</si>
  <si>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</si>
  <si>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</si>
  <si>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</si>
  <si>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</si>
  <si>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</si>
  <si>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</si>
  <si>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</si>
  <si>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</si>
  <si>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</si>
  <si>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</si>
  <si>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</si>
  <si>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</si>
  <si>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</si>
  <si>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</si>
  <si>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</si>
  <si>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</si>
  <si>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</si>
  <si>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</si>
  <si>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</si>
  <si>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</si>
  <si>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</si>
  <si>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</si>
  <si>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</si>
  <si>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</si>
  <si>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</si>
  <si>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</si>
  <si>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</si>
  <si>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</si>
  <si>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</si>
  <si>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</si>
  <si>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</si>
  <si>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</si>
  <si>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</si>
  <si>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</si>
  <si>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</si>
  <si>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</si>
  <si>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</si>
  <si>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</si>
  <si>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</si>
  <si>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</si>
  <si>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</si>
  <si>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</si>
  <si>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</si>
  <si>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</si>
  <si>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</si>
  <si>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</si>
  <si>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</si>
  <si>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</si>
  <si>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</si>
  <si>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</si>
  <si>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</si>
  <si>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</si>
  <si>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</si>
  <si>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</si>
  <si>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</si>
  <si>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</si>
  <si>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</si>
  <si>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</si>
  <si>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</si>
  <si>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</si>
  <si>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</si>
  <si>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</si>
  <si>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</si>
  <si>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</si>
  <si>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</si>
  <si>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</si>
  <si>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</si>
  <si>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</si>
  <si>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</si>
  <si>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</si>
  <si>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</si>
  <si>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</si>
  <si>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</si>
  <si>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</si>
  <si>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</si>
  <si>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</si>
  <si>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</si>
  <si>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</si>
  <si>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</si>
  <si>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</si>
  <si>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</si>
  <si>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</si>
  <si>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</si>
  <si>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</si>
  <si>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</si>
  <si>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</si>
  <si>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</si>
  <si>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</si>
  <si>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</si>
  <si>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</si>
  <si>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</si>
  <si>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</si>
  <si>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</si>
  <si>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</si>
  <si>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</si>
  <si>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</si>
  <si>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</si>
  <si>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</si>
  <si>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</si>
  <si>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</si>
  <si>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</si>
  <si>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</si>
  <si>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</si>
  <si>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</si>
  <si>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</si>
  <si>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</si>
  <si>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</si>
  <si>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</si>
  <si>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</si>
  <si>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</si>
  <si>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</si>
  <si>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</si>
  <si>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</si>
  <si>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</si>
  <si>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</si>
  <si>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</si>
  <si>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</si>
  <si>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</si>
  <si>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</si>
  <si>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</si>
  <si>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</si>
  <si>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</si>
  <si>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</si>
  <si>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</si>
  <si>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</si>
  <si>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</si>
  <si>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</si>
  <si>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</si>
  <si>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</si>
  <si>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</si>
  <si>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</si>
  <si>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</si>
  <si>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</si>
  <si>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</si>
  <si>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</si>
  <si>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</si>
  <si>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</si>
  <si>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</si>
  <si>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</si>
  <si>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</si>
  <si>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</si>
  <si>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</si>
  <si>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</si>
  <si>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</si>
  <si>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</si>
  <si>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</si>
  <si>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</si>
  <si>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</si>
  <si>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</si>
  <si>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</si>
  <si>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</si>
  <si>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</si>
  <si>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</si>
  <si>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</si>
  <si>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</si>
  <si>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</si>
  <si>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</si>
  <si>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</si>
  <si>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</si>
  <si>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</si>
  <si>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</si>
  <si>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</si>
  <si>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</si>
  <si>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</si>
  <si>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</si>
  <si>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</si>
  <si>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</si>
  <si>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</si>
  <si>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</si>
  <si>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</si>
  <si>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</si>
  <si>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</si>
  <si>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</si>
  <si>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</si>
  <si>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</si>
  <si>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</si>
  <si>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</si>
  <si>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</si>
  <si>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</si>
  <si>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</si>
  <si>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</si>
  <si>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</si>
  <si>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</si>
  <si>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</si>
  <si>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</si>
  <si>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</si>
  <si>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</si>
  <si>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</si>
  <si>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</si>
  <si>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</si>
  <si>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</si>
  <si>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</si>
  <si>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</si>
  <si>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</si>
  <si>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</si>
  <si>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</si>
  <si>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</si>
  <si>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</si>
  <si>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</si>
  <si>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</si>
  <si>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</si>
  <si>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</si>
  <si>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</si>
  <si>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</si>
  <si>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</si>
  <si>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</si>
  <si>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</si>
  <si>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</si>
  <si>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</si>
  <si>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</si>
  <si>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</si>
  <si>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</si>
  <si>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</si>
  <si>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</si>
  <si>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</si>
  <si>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</si>
  <si>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</si>
  <si>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</si>
  <si>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</si>
  <si>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</si>
  <si>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</si>
  <si>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</si>
  <si>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</si>
  <si>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</si>
  <si>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</si>
  <si>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</si>
  <si>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</si>
  <si>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</si>
  <si>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</si>
  <si>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</si>
  <si>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</si>
  <si>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</si>
  <si>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</si>
  <si>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</si>
  <si>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</si>
  <si>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</si>
  <si>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</si>
  <si>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</si>
  <si>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</si>
  <si>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</si>
  <si>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</si>
  <si>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</si>
  <si>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</si>
  <si>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</si>
  <si>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</si>
  <si>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</si>
  <si>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</si>
  <si>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</si>
  <si>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</si>
  <si>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</si>
  <si>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</si>
  <si>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</si>
  <si>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</si>
  <si>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</si>
  <si>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</si>
  <si>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</si>
  <si>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</si>
  <si>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</si>
  <si>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</si>
  <si>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</si>
  <si>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</si>
  <si>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</si>
  <si>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</si>
  <si>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</si>
  <si>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</si>
  <si>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</si>
  <si>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</si>
  <si>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</si>
  <si>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</si>
  <si>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</si>
  <si>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</si>
  <si>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</si>
  <si>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</si>
  <si>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</si>
  <si>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</si>
  <si>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</si>
  <si>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</si>
  <si>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</si>
  <si>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</si>
  <si>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</si>
  <si>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</si>
  <si>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</si>
  <si>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</si>
  <si>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</si>
  <si>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</si>
  <si>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</si>
  <si>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</si>
  <si>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</si>
  <si>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</si>
  <si>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</si>
  <si>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</si>
  <si>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</si>
  <si>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</si>
  <si>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</si>
  <si>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</si>
  <si>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</si>
  <si>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</si>
  <si>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</si>
  <si>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</si>
  <si>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</si>
  <si>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</si>
  <si>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</si>
  <si>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</si>
  <si>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</si>
  <si>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</si>
  <si>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</si>
  <si>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</si>
  <si>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</si>
  <si>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</si>
  <si>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</si>
  <si>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</si>
  <si>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</si>
  <si>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</si>
  <si>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</si>
  <si>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</si>
  <si>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</si>
  <si>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</si>
  <si>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</si>
  <si>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</si>
  <si>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</si>
  <si>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</si>
  <si>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</si>
  <si>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</si>
  <si>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</si>
  <si>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</si>
  <si>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</si>
  <si>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</si>
  <si>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</si>
  <si>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</si>
  <si>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</si>
  <si>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</si>
  <si>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</si>
  <si>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</si>
  <si>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</si>
  <si>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</si>
  <si>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</si>
  <si>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</si>
  <si>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</si>
  <si>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</si>
  <si>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</si>
  <si>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</si>
  <si>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</si>
  <si>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</si>
  <si>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</si>
  <si>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</si>
  <si>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</si>
  <si>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</si>
  <si>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</si>
  <si>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</si>
  <si>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</si>
  <si>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</si>
  <si>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</si>
  <si>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</si>
  <si>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</si>
  <si>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</si>
  <si>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</si>
  <si>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</si>
  <si>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</si>
  <si>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</si>
  <si>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</si>
  <si>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</si>
  <si>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</si>
  <si>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</si>
  <si>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</si>
  <si>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</si>
  <si>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</si>
  <si>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</si>
  <si>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</si>
  <si>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</si>
  <si>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</si>
  <si>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</si>
  <si>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</si>
  <si>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</si>
  <si>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</si>
  <si>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</si>
  <si>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</si>
  <si>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</si>
  <si>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</si>
  <si>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</si>
  <si>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</si>
  <si>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</si>
  <si>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</si>
  <si>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</si>
  <si>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</si>
  <si>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</si>
  <si>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</si>
  <si>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</si>
  <si>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</si>
  <si>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</si>
  <si>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</si>
  <si>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</si>
  <si>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</si>
  <si>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</si>
  <si>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</si>
  <si>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</si>
  <si>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</si>
  <si>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</si>
  <si>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</si>
  <si>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</si>
  <si>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</si>
  <si>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</si>
  <si>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</si>
  <si>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</si>
  <si>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</si>
  <si>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</si>
  <si>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</si>
  <si>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</si>
  <si>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</si>
  <si>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</si>
  <si>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</si>
  <si>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</si>
  <si>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</si>
  <si>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</si>
  <si>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</si>
  <si>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</si>
  <si>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</si>
  <si>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</si>
  <si>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</si>
  <si>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</si>
  <si>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</si>
  <si>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</si>
  <si>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</si>
  <si>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</si>
  <si>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</si>
  <si>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</si>
  <si>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</si>
  <si>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</si>
  <si>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</si>
  <si>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</si>
  <si>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</si>
  <si>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</si>
  <si>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</si>
  <si>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</si>
  <si>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</si>
  <si>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</si>
  <si>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</si>
  <si>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</si>
  <si>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</si>
  <si>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</si>
  <si>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</si>
  <si>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</si>
  <si>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</si>
  <si>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</si>
  <si>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</si>
  <si>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</si>
  <si>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</si>
  <si>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</si>
  <si>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</si>
  <si>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</si>
  <si>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</si>
  <si>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</si>
  <si>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</si>
  <si>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</si>
  <si>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</si>
  <si>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</si>
  <si>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</si>
  <si>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</si>
  <si>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</si>
  <si>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</si>
  <si>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</si>
  <si>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</si>
  <si>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</si>
  <si>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</si>
  <si>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</si>
  <si>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</si>
  <si>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</si>
  <si>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</si>
  <si>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</si>
  <si>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</si>
  <si>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</si>
  <si>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</si>
  <si>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</si>
  <si>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</si>
  <si>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</si>
  <si>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</si>
  <si>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</si>
  <si>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</si>
  <si>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</si>
  <si>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</si>
  <si>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</si>
  <si>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</si>
  <si>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</si>
  <si>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</si>
  <si>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</si>
  <si>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</si>
  <si>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</si>
  <si>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</si>
  <si>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</si>
  <si>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</si>
  <si>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</si>
  <si>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</si>
  <si>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</si>
  <si>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</si>
  <si>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</si>
  <si>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</si>
  <si>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</si>
  <si>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</si>
  <si>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</si>
  <si>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</si>
  <si>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</si>
  <si>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</si>
  <si>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</si>
  <si>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</si>
  <si>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</si>
  <si>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</si>
  <si>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</si>
  <si>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</si>
  <si>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</si>
  <si>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</si>
  <si>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</si>
  <si>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</si>
  <si>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</si>
  <si>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</si>
  <si>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</si>
  <si>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</si>
  <si>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</si>
  <si>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</si>
  <si>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</si>
  <si>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</si>
  <si>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</si>
  <si>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</si>
  <si>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</si>
  <si>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</si>
  <si>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</si>
  <si>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</si>
  <si>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</si>
  <si>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</si>
  <si>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</si>
  <si>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</si>
  <si>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</si>
  <si>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</si>
  <si>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</si>
  <si>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</si>
  <si>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</si>
  <si>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</si>
  <si>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</si>
  <si>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</si>
  <si>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</si>
  <si>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</si>
  <si>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</si>
  <si>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</si>
  <si>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</si>
  <si>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</si>
  <si>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</si>
  <si>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</si>
  <si>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</si>
  <si>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</si>
  <si>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</si>
  <si>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</si>
  <si>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</si>
  <si>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</si>
  <si>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</si>
  <si>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</si>
  <si>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</si>
  <si>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</si>
  <si>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</si>
  <si>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</si>
  <si>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</si>
  <si>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</si>
  <si>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</si>
  <si>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</si>
  <si>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</si>
  <si>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</si>
  <si>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</si>
  <si>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</si>
  <si>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</si>
  <si>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</si>
  <si>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</si>
  <si>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</si>
  <si>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</si>
  <si>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</si>
  <si>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</si>
  <si>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</si>
  <si>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</si>
  <si>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</si>
  <si>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</si>
  <si>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</si>
  <si>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</si>
  <si>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</si>
  <si>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</si>
  <si>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</si>
  <si>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</si>
  <si>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</si>
  <si>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</si>
  <si>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</si>
  <si>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</si>
  <si>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</si>
  <si>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</si>
  <si>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</si>
  <si>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</si>
  <si>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</si>
  <si>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</si>
  <si>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</si>
  <si>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</si>
  <si>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</si>
  <si>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</si>
  <si>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</si>
  <si>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</si>
  <si>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</si>
  <si>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</si>
  <si>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</si>
  <si>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</si>
  <si>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</si>
  <si>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</si>
  <si>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</si>
  <si>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</si>
  <si>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</si>
  <si>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</si>
  <si>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</si>
  <si>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</si>
  <si>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</si>
  <si>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</si>
  <si>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</si>
  <si>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</si>
  <si>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</si>
  <si>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</si>
  <si>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</si>
  <si>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</si>
  <si>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</si>
  <si>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</si>
  <si>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</si>
  <si>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</si>
  <si>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</si>
  <si>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</si>
  <si>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</si>
  <si>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</si>
  <si>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</si>
  <si>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</si>
  <si>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</si>
  <si>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</si>
  <si>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</si>
  <si>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</si>
  <si>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</si>
  <si>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</si>
  <si>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</si>
  <si>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</si>
  <si>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</si>
  <si>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</si>
  <si>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</si>
  <si>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</si>
  <si>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</si>
  <si>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</si>
  <si>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</si>
  <si>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</si>
  <si>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</si>
  <si>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</si>
  <si>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</si>
  <si>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</si>
  <si>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</si>
  <si>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</si>
  <si>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</si>
  <si>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</si>
  <si>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</si>
  <si>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</si>
  <si>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</si>
  <si>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</si>
  <si>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</si>
  <si>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</si>
  <si>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</si>
  <si>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</si>
  <si>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</si>
  <si>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</si>
  <si>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</si>
  <si>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</si>
  <si>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</si>
  <si>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</si>
  <si>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</si>
  <si>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</si>
  <si>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</si>
  <si>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</si>
  <si>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</si>
  <si>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</si>
  <si>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</si>
  <si>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</si>
  <si>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</si>
  <si>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</si>
  <si>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</si>
  <si>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</si>
  <si>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</si>
  <si>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</si>
  <si>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</si>
  <si>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</si>
  <si>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</si>
  <si>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</si>
  <si>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</si>
  <si>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</si>
  <si>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</si>
  <si>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</si>
  <si>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</si>
  <si>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</si>
  <si>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</si>
  <si>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</si>
  <si>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</si>
  <si>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</si>
  <si>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</si>
  <si>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</si>
  <si>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</si>
  <si>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</si>
  <si>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</si>
  <si>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</si>
  <si>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</si>
  <si>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</si>
  <si>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</si>
  <si>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</si>
  <si>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</si>
  <si>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</si>
  <si>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</si>
  <si>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</si>
  <si>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</si>
  <si>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</si>
  <si>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</si>
  <si>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</si>
  <si>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</si>
  <si>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</si>
  <si>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</si>
  <si>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</si>
  <si>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</si>
  <si>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</si>
  <si>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</si>
  <si>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</si>
  <si>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</si>
  <si>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</si>
  <si>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</si>
  <si>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</si>
  <si>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</si>
  <si>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</si>
  <si>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</si>
  <si>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</si>
  <si>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</si>
  <si>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</si>
  <si>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</si>
  <si>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</si>
  <si>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</si>
  <si>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</si>
  <si>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</si>
  <si>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</si>
  <si>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</si>
  <si>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</si>
  <si>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</si>
  <si>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</si>
  <si>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</si>
  <si>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</si>
  <si>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</si>
  <si>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</si>
  <si>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</si>
  <si>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</si>
  <si>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</si>
  <si>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</si>
  <si>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</si>
  <si>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</si>
  <si>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</si>
  <si>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</si>
  <si>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</si>
  <si>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</si>
  <si>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</si>
  <si>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</si>
  <si>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</si>
  <si>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</si>
  <si>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</si>
  <si>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</si>
  <si>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</si>
  <si>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</si>
  <si>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</si>
  <si>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</si>
  <si>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</si>
  <si>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</si>
  <si>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</si>
  <si>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</si>
  <si>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</si>
  <si>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</si>
  <si>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</si>
  <si>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</si>
  <si>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</si>
  <si>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</si>
  <si>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</si>
  <si>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</si>
  <si>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</si>
  <si>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</si>
  <si>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</si>
  <si>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</si>
  <si>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</si>
  <si>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</si>
  <si>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</si>
  <si>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</si>
  <si>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</si>
  <si>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</si>
  <si>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</si>
  <si>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</si>
  <si>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</si>
  <si>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</si>
  <si>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</si>
  <si>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</si>
  <si>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</si>
  <si>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</si>
  <si>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</si>
  <si>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</si>
  <si>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</si>
  <si>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</si>
  <si>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</si>
  <si>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</si>
  <si>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</si>
  <si>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</si>
  <si>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</si>
  <si>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</si>
  <si>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</si>
  <si>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</si>
  <si>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</si>
  <si>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</si>
  <si>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</si>
  <si>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</si>
  <si>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</si>
  <si>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</si>
  <si>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</si>
  <si>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</si>
  <si>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</si>
  <si>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</si>
  <si>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</si>
  <si>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</si>
  <si>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</si>
  <si>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</si>
  <si>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</si>
  <si>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</si>
  <si>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</si>
  <si>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</si>
  <si>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</si>
  <si>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</si>
  <si>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</si>
  <si>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</si>
  <si>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</si>
  <si>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</si>
  <si>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</si>
  <si>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</si>
  <si>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</si>
  <si>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</si>
  <si>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</si>
  <si>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</si>
  <si>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</si>
  <si>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</si>
  <si>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</si>
  <si>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</si>
  <si>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</si>
  <si>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</si>
  <si>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</si>
  <si>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</si>
  <si>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</si>
  <si>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</si>
  <si>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</si>
  <si>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</si>
  <si>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</si>
  <si>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</si>
  <si>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</si>
  <si>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</si>
  <si>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</si>
  <si>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</si>
  <si>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</si>
  <si>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</si>
  <si>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</si>
  <si>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</si>
  <si>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</si>
  <si>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</si>
  <si>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</si>
  <si>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</si>
  <si>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</si>
  <si>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</si>
  <si>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</si>
  <si>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</si>
  <si>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</si>
  <si>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</si>
  <si>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</si>
  <si>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</si>
  <si>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</si>
  <si>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</si>
  <si>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</si>
  <si>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</si>
  <si>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</si>
  <si>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</si>
  <si>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</si>
  <si>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</si>
  <si>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</si>
  <si>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</si>
  <si>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</si>
  <si>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</si>
  <si>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</si>
  <si>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</si>
  <si>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</si>
  <si>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</si>
  <si>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</si>
  <si>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</si>
  <si>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</si>
  <si>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</si>
  <si>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</si>
  <si>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</si>
  <si>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</si>
  <si>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</si>
  <si>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</si>
  <si>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</si>
  <si>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</si>
  <si>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</si>
  <si>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</si>
  <si>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</si>
  <si>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</si>
  <si>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</si>
  <si>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</si>
  <si>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</si>
  <si>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</si>
  <si>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</si>
  <si>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</si>
  <si>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</si>
  <si>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</si>
  <si>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</si>
  <si>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</si>
  <si>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</si>
  <si>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</si>
  <si>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</si>
  <si>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</si>
  <si>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</si>
  <si>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</si>
  <si>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</si>
  <si>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</si>
  <si>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</si>
  <si>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</si>
  <si>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</si>
  <si>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</si>
  <si>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</si>
  <si>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</si>
  <si>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</si>
  <si>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</si>
  <si>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</si>
  <si>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</si>
  <si>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</si>
  <si>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</si>
  <si>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</si>
  <si>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</si>
  <si>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</si>
  <si>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</si>
  <si>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</si>
  <si>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</si>
  <si>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</si>
  <si>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</si>
  <si>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</si>
  <si>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</si>
  <si>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</si>
  <si>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</si>
  <si>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</si>
  <si>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</si>
  <si>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</si>
  <si>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</si>
  <si>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</si>
  <si>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</si>
  <si>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</si>
  <si>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</si>
  <si>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</si>
  <si>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</si>
  <si>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</si>
  <si>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</si>
  <si>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</si>
  <si>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</si>
  <si>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</si>
  <si>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</si>
  <si>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</si>
  <si>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</si>
  <si>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</si>
  <si>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</si>
  <si>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</si>
  <si>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</si>
  <si>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</si>
  <si>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</si>
  <si>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</si>
  <si>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</si>
  <si>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</si>
  <si>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</si>
  <si>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</si>
  <si>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</si>
  <si>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</si>
  <si>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</si>
  <si>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</si>
  <si>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</si>
  <si>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</si>
  <si>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</si>
  <si>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</si>
  <si>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</si>
  <si>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</si>
  <si>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</si>
  <si>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</si>
  <si>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</si>
  <si>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</si>
  <si>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</si>
  <si>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</si>
  <si>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</si>
  <si>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</si>
  <si>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</si>
  <si>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</si>
  <si>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</si>
  <si>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</si>
  <si>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</si>
  <si>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</si>
  <si>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</si>
  <si>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</si>
  <si>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</si>
  <si>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</si>
  <si>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</si>
  <si>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</si>
  <si>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</si>
  <si>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</si>
  <si>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</si>
  <si>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</si>
  <si>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</si>
  <si>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</si>
  <si>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</si>
  <si>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</si>
  <si>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</si>
  <si>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</si>
  <si>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</si>
  <si>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</si>
  <si>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</si>
  <si>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</si>
  <si>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</si>
  <si>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</si>
  <si>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</si>
  <si>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</si>
  <si>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</si>
  <si>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</si>
  <si>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</si>
  <si>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</si>
  <si>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</si>
  <si>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</si>
  <si>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</si>
  <si>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</si>
  <si>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</si>
  <si>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</si>
  <si>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</si>
  <si>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</si>
  <si>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</si>
  <si>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</si>
  <si>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</si>
  <si>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</si>
  <si>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</si>
  <si>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</si>
  <si>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</si>
  <si>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</si>
  <si>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</si>
  <si>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</si>
  <si>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</si>
  <si>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</si>
  <si>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</si>
  <si>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</si>
  <si>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</si>
  <si>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</si>
  <si>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</si>
  <si>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</si>
  <si>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</si>
  <si>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</si>
  <si>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</si>
  <si>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</si>
  <si>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</si>
  <si>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</si>
  <si>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</si>
  <si>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</si>
  <si>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</si>
  <si>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</si>
  <si>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</si>
  <si>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</si>
  <si>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</si>
  <si>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</si>
  <si>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</si>
  <si>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</si>
  <si>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</si>
  <si>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</si>
  <si>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</si>
  <si>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</si>
  <si>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</si>
  <si>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</si>
  <si>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</si>
  <si>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</si>
  <si>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</si>
  <si>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</si>
  <si>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</si>
  <si>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</si>
  <si>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</si>
  <si>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</si>
  <si>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</si>
  <si>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</si>
  <si>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</si>
  <si>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</si>
  <si>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</si>
  <si>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</si>
  <si>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</si>
  <si>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</si>
  <si>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</si>
  <si>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</si>
  <si>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</si>
  <si>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</si>
  <si>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</si>
  <si>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</si>
  <si>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</si>
  <si>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</si>
  <si>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</si>
  <si>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</si>
  <si>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</si>
  <si>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</si>
  <si>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</si>
  <si>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</si>
  <si>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</si>
  <si>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</si>
  <si>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</si>
  <si>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</si>
  <si>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</si>
  <si>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</si>
  <si>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</si>
  <si>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</si>
  <si>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</si>
  <si>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</si>
  <si>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</si>
  <si>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</si>
  <si>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</si>
  <si>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</si>
  <si>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</si>
  <si>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</si>
  <si>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</si>
  <si>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</si>
  <si>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</si>
  <si>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</si>
  <si>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</si>
  <si>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</si>
  <si>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</si>
  <si>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</si>
  <si>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</si>
  <si>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</si>
  <si>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</si>
  <si>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</si>
  <si>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</si>
  <si>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</si>
  <si>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</si>
  <si>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</si>
  <si>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</si>
  <si>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</si>
  <si>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</si>
  <si>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</si>
  <si>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</si>
  <si>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</si>
  <si>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</si>
  <si>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</si>
  <si>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</si>
  <si>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</si>
  <si>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</si>
  <si>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</si>
  <si>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</si>
  <si>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</si>
  <si>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</si>
  <si>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</si>
  <si>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</si>
  <si>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</si>
  <si>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</si>
  <si>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</si>
  <si>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</si>
  <si>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</si>
  <si>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</si>
  <si>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</si>
  <si>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</si>
  <si>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</si>
  <si>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</si>
  <si>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</si>
  <si>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</si>
  <si>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</si>
  <si>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</si>
  <si>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</si>
  <si>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</si>
  <si>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</si>
  <si>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</si>
  <si>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</si>
  <si>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</si>
  <si>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</si>
  <si>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</si>
  <si>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</si>
  <si>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</si>
  <si>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</si>
  <si>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</si>
  <si>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</si>
  <si>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</si>
  <si>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</si>
  <si>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</si>
  <si>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</si>
  <si>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</si>
  <si>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</si>
  <si>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</si>
  <si>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</si>
  <si>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</si>
  <si>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</si>
  <si>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</si>
  <si>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</si>
  <si>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</si>
  <si>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</si>
  <si>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</si>
  <si>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</si>
  <si>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</si>
  <si>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</si>
  <si>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</si>
  <si>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</si>
  <si>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</si>
  <si>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</si>
  <si>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</si>
  <si>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</si>
  <si>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</si>
  <si>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</si>
  <si>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</si>
  <si>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</si>
  <si>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</si>
  <si>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</si>
  <si>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</si>
  <si>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</si>
  <si>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</si>
  <si>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</si>
  <si>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</si>
  <si>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</si>
  <si>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</si>
  <si>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</si>
  <si>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</si>
  <si>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</si>
  <si>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</si>
  <si>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</si>
  <si>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</si>
  <si>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</si>
  <si>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</si>
  <si>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</si>
  <si>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</si>
  <si>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</si>
  <si>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</si>
  <si>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</si>
  <si>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</si>
  <si>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</si>
  <si>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</si>
  <si>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</si>
  <si>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</si>
  <si>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</si>
  <si>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</si>
  <si>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</si>
  <si>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</si>
  <si>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</si>
  <si>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</si>
  <si>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</si>
  <si>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</si>
  <si>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</si>
  <si>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</si>
  <si>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</si>
  <si>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</si>
  <si>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</si>
  <si>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</si>
  <si>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</si>
  <si>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</si>
  <si>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</si>
  <si>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</si>
  <si>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</si>
  <si>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</si>
  <si>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</si>
  <si>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</si>
  <si>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</si>
  <si>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</si>
  <si>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</si>
  <si>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</si>
  <si>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</si>
  <si>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</si>
  <si>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</si>
  <si>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</si>
  <si>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</si>
  <si>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</si>
  <si>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</si>
  <si>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</si>
  <si>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</si>
  <si>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</si>
  <si>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</si>
  <si>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</si>
  <si>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</si>
  <si>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</si>
  <si>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</si>
  <si>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</si>
  <si>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</si>
  <si>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</si>
  <si>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</si>
  <si>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</si>
  <si>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</si>
  <si>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</si>
  <si>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</si>
  <si>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</si>
  <si>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</si>
  <si>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</si>
  <si>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</si>
  <si>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</si>
  <si>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</si>
  <si>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</si>
  <si>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</si>
  <si>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</si>
  <si>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</si>
  <si>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</si>
  <si>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</si>
  <si>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</si>
  <si>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</si>
  <si>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</si>
  <si>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</si>
  <si>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</si>
  <si>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</si>
  <si>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</si>
  <si>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</si>
  <si>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</si>
  <si>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</si>
  <si>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</si>
  <si>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</si>
  <si>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</si>
  <si>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</si>
  <si>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</si>
  <si>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</si>
  <si>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</si>
  <si>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</si>
  <si>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</si>
  <si>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</si>
  <si>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</si>
  <si>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</si>
  <si>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</si>
  <si>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</si>
  <si>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</si>
  <si>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</si>
  <si>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</si>
  <si>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</si>
  <si>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</si>
  <si>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</si>
  <si>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</si>
  <si>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</si>
  <si>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</si>
  <si>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</si>
  <si>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</si>
  <si>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</si>
  <si>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</si>
  <si>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</si>
  <si>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</si>
  <si>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</si>
  <si>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</si>
  <si>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</si>
  <si>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</si>
  <si>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</si>
  <si>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</si>
  <si>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</si>
  <si>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</si>
  <si>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</si>
  <si>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</si>
  <si>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</si>
  <si>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</si>
  <si>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</si>
  <si>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</si>
  <si>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</si>
  <si>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</si>
  <si>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</si>
  <si>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</si>
  <si>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</si>
  <si>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</si>
  <si>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</si>
  <si>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</si>
  <si>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</si>
  <si>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</si>
  <si>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</si>
  <si>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</si>
  <si>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</si>
  <si>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</si>
  <si>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</si>
  <si>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</si>
  <si>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</si>
  <si>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</si>
  <si>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</si>
  <si>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</si>
  <si>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</si>
  <si>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</si>
  <si>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</si>
  <si>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</si>
  <si>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</si>
  <si>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</si>
  <si>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</si>
  <si>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</si>
  <si>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</si>
  <si>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</si>
  <si>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</si>
  <si>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</si>
  <si>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</si>
  <si>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</si>
  <si>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</si>
  <si>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</si>
  <si>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</si>
  <si>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</si>
  <si>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</si>
  <si>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</si>
  <si>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</si>
  <si>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</si>
  <si>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</si>
  <si>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</si>
  <si>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</si>
  <si>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</si>
  <si>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</si>
  <si>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</si>
  <si>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</si>
  <si>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</si>
  <si>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</si>
  <si>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</si>
  <si>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</si>
  <si>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</si>
  <si>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</si>
  <si>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</si>
  <si>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</si>
  <si>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</si>
  <si>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</si>
  <si>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</si>
  <si>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</si>
  <si>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</si>
  <si>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</si>
  <si>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</si>
  <si>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</si>
  <si>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</si>
  <si>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</si>
  <si>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</si>
  <si>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</si>
  <si>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</si>
  <si>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</si>
  <si>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</si>
  <si>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</si>
  <si>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</si>
  <si>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</si>
  <si>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</si>
  <si>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</si>
  <si>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</si>
  <si>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</si>
  <si>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</si>
  <si>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</si>
  <si>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</si>
  <si>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</si>
  <si>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</si>
  <si>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</si>
  <si>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</si>
  <si>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</si>
  <si>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</si>
  <si>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</si>
  <si>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</si>
  <si>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</si>
  <si>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</si>
  <si>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</si>
  <si>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</si>
  <si>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</si>
  <si>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</si>
  <si>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</si>
  <si>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</si>
  <si>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</si>
  <si>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</si>
  <si>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</si>
  <si>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</si>
  <si>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</si>
  <si>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</si>
  <si>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</si>
  <si>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</si>
  <si>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</si>
  <si>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</si>
  <si>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</si>
  <si>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</si>
  <si>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</si>
  <si>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</si>
  <si>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</si>
  <si>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</si>
  <si>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</si>
  <si>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</si>
  <si>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</si>
  <si>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</si>
  <si>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</si>
  <si>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</si>
  <si>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</si>
  <si>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</si>
  <si>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</si>
  <si>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</si>
  <si>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</si>
  <si>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</si>
  <si>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</si>
  <si>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</si>
  <si>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</si>
  <si>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</si>
  <si>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</si>
  <si>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</si>
  <si>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</si>
  <si>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</si>
  <si>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</si>
  <si>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</si>
  <si>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</si>
  <si>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</si>
  <si>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</si>
  <si>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</si>
  <si>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</si>
  <si>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</si>
  <si>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</si>
  <si>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</si>
  <si>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</si>
  <si>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</si>
  <si>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</si>
  <si>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</si>
  <si>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</si>
  <si>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</si>
  <si>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</si>
  <si>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</si>
  <si>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</si>
  <si>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</si>
  <si>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</si>
  <si>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</si>
  <si>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</si>
  <si>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</si>
  <si>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</si>
  <si>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</si>
  <si>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</si>
  <si>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</si>
  <si>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</si>
  <si>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</si>
  <si>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</si>
  <si>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</si>
  <si>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</si>
  <si>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</si>
  <si>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</si>
  <si>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</si>
  <si>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</si>
  <si>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</si>
  <si>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</si>
  <si>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</si>
  <si>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</si>
  <si>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</si>
  <si>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</si>
  <si>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</si>
  <si>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</si>
  <si>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</si>
  <si>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</si>
  <si>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</si>
  <si>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</si>
  <si>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</si>
  <si>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</si>
  <si>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</si>
  <si>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</si>
  <si>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</si>
  <si>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</si>
  <si>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</si>
  <si>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</si>
  <si>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</si>
  <si>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</si>
  <si>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</si>
  <si>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</si>
  <si>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</si>
  <si>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</si>
  <si>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</si>
  <si>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</si>
  <si>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</si>
  <si>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</si>
  <si>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</si>
  <si>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</si>
  <si>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</si>
  <si>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</si>
  <si>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</si>
  <si>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</si>
  <si>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</si>
  <si>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</si>
  <si>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</si>
  <si>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</si>
  <si>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</si>
  <si>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</si>
  <si>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</si>
  <si>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</si>
  <si>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</si>
  <si>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</si>
  <si>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</si>
  <si>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</si>
  <si>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</si>
  <si>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</si>
  <si>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</si>
  <si>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</si>
  <si>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</si>
  <si>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</si>
  <si>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</si>
  <si>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</si>
  <si>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</si>
  <si>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</si>
  <si>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</si>
  <si>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</si>
  <si>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</si>
  <si>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</si>
  <si>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</si>
  <si>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</si>
  <si>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</si>
  <si>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</si>
  <si>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</si>
  <si>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</si>
  <si>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</si>
  <si>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</si>
  <si>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</si>
  <si>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</si>
  <si>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</si>
  <si>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</si>
  <si>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</si>
  <si>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</si>
  <si>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</si>
  <si>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</si>
  <si>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</si>
  <si>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</si>
  <si>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</si>
  <si>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</si>
  <si>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</si>
  <si>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</si>
  <si>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</si>
  <si>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</si>
  <si>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</si>
  <si>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</si>
  <si>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</si>
  <si>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</si>
  <si>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</si>
  <si>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</si>
  <si>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</si>
  <si>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</si>
  <si>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</si>
  <si>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</si>
  <si>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</si>
  <si>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</si>
  <si>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</si>
  <si>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</si>
  <si>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</si>
  <si>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</si>
  <si>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</si>
  <si>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</si>
  <si>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</si>
  <si>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</si>
  <si>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</si>
  <si>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</si>
  <si>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</si>
  <si>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</si>
  <si>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</si>
  <si>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</si>
  <si>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</si>
  <si>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</si>
  <si>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</si>
  <si>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</si>
  <si>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</si>
  <si>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</si>
  <si>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</si>
  <si>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</si>
  <si>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</si>
  <si>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</si>
  <si>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</si>
  <si>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</si>
  <si>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</si>
  <si>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</si>
  <si>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</si>
  <si>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</si>
  <si>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</si>
  <si>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</si>
  <si>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</si>
  <si>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</si>
  <si>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</si>
  <si>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</si>
  <si>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</si>
  <si>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</si>
  <si>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</si>
  <si>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</si>
  <si>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</si>
  <si>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</si>
  <si>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</si>
  <si>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</si>
  <si>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</si>
  <si>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</si>
  <si>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</si>
  <si>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</si>
  <si>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</si>
  <si>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</si>
  <si>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</si>
  <si>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</si>
  <si>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</si>
  <si>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</si>
  <si>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</si>
  <si>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</si>
  <si>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</si>
  <si>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</si>
  <si>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</si>
  <si>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</si>
  <si>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</si>
  <si>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</si>
  <si>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</si>
  <si>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</si>
  <si>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</si>
  <si>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</si>
  <si>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</si>
  <si>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</si>
  <si>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</si>
  <si>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</si>
  <si>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</si>
  <si>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</si>
  <si>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</si>
  <si>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</si>
  <si>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</si>
  <si>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</si>
  <si>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</si>
  <si>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</si>
  <si>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</si>
  <si>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</si>
  <si>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</si>
  <si>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</si>
  <si>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</si>
  <si>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</si>
  <si>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</si>
  <si>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</si>
  <si>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</si>
  <si>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</si>
  <si>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</si>
  <si>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</si>
  <si>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</si>
  <si>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</si>
  <si>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</si>
  <si>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</si>
  <si>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</si>
  <si>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</si>
  <si>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</si>
  <si>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</si>
  <si>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</si>
  <si>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</si>
  <si>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</si>
  <si>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</si>
  <si>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</si>
  <si>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</si>
  <si>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</si>
  <si>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</si>
  <si>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</si>
  <si>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</si>
  <si>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</si>
  <si>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</si>
  <si>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</si>
  <si>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</si>
  <si>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</si>
  <si>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</si>
  <si>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</si>
  <si>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</si>
  <si>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</si>
  <si>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</si>
  <si>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</si>
  <si>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</si>
  <si>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</si>
  <si>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</si>
  <si>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</si>
  <si>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</si>
  <si>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</si>
  <si>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</si>
  <si>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</si>
  <si>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</si>
  <si>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</si>
  <si>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</si>
  <si>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</si>
  <si>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</si>
  <si>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</si>
  <si>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</si>
  <si>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</si>
  <si>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</si>
  <si>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</si>
  <si>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</si>
  <si>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</si>
  <si>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</si>
  <si>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</si>
  <si>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</si>
  <si>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</si>
  <si>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</si>
  <si>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</si>
  <si>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</si>
  <si>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</si>
  <si>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</si>
  <si>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</si>
  <si>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</si>
  <si>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</si>
  <si>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</si>
  <si>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</si>
  <si>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</si>
  <si>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</si>
  <si>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</si>
  <si>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</si>
  <si>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</si>
  <si>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</si>
  <si>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</si>
  <si>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</si>
  <si>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</si>
  <si>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</si>
  <si>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</si>
  <si>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</si>
  <si>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</si>
  <si>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</si>
  <si>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</si>
  <si>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</si>
  <si>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</si>
  <si>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</si>
  <si>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</si>
  <si>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</si>
  <si>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</si>
  <si>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</si>
  <si>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</si>
  <si>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</si>
  <si>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</si>
  <si>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</si>
  <si>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</si>
  <si>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</si>
  <si>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</si>
  <si>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</si>
  <si>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</si>
  <si>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</si>
  <si>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</si>
  <si>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</si>
  <si>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</si>
  <si>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</si>
  <si>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</si>
  <si>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</si>
  <si>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</si>
  <si>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</si>
  <si>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</si>
  <si>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</si>
  <si>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</si>
  <si>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</si>
  <si>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</si>
  <si>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</si>
  <si>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</si>
  <si>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</si>
  <si>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</si>
  <si>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</si>
  <si>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</si>
  <si>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</si>
  <si>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</si>
  <si>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</si>
  <si>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</si>
  <si>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</si>
  <si>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</si>
  <si>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</si>
  <si>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</si>
  <si>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</si>
  <si>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</si>
  <si>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</si>
  <si>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</si>
  <si>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</si>
  <si>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</si>
  <si>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</si>
  <si>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</si>
  <si>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</si>
  <si>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</si>
  <si>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</si>
  <si>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</si>
  <si>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</si>
  <si>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</si>
  <si>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</si>
  <si>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</si>
  <si>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</si>
  <si>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</si>
  <si>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</si>
  <si>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</si>
  <si>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</si>
  <si>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</si>
  <si>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</si>
  <si>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</si>
  <si>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</si>
  <si>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</si>
  <si>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</si>
  <si>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</si>
  <si>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</si>
  <si>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</si>
  <si>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</si>
  <si>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</si>
  <si>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</si>
  <si>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</si>
  <si>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</si>
  <si>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</si>
  <si>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</si>
  <si>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</si>
  <si>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</si>
  <si>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</si>
  <si>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</si>
  <si>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</si>
  <si>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</si>
  <si>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</si>
  <si>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</si>
  <si>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</si>
  <si>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</si>
  <si>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</si>
  <si>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</si>
  <si>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</si>
  <si>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</si>
  <si>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</si>
  <si>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</si>
  <si>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</si>
  <si>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</si>
  <si>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</si>
  <si>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</si>
  <si>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</si>
  <si>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</si>
  <si>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</si>
  <si>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</si>
  <si>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</si>
  <si>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</si>
  <si>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</si>
  <si>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</si>
  <si>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</si>
  <si>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</si>
  <si>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</si>
  <si>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</si>
  <si>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</si>
  <si>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</si>
  <si>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</si>
  <si>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</si>
  <si>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</si>
  <si>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</si>
  <si>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</si>
  <si>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</si>
  <si>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</si>
  <si>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</si>
  <si>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</si>
  <si>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</si>
  <si>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</si>
  <si>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</si>
  <si>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</si>
  <si>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</si>
  <si>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</si>
  <si>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</si>
  <si>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</si>
  <si>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</si>
  <si>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</si>
  <si>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</si>
  <si>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</si>
  <si>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</si>
  <si>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</si>
  <si>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</si>
  <si>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</si>
  <si>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</si>
  <si>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</si>
  <si>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</si>
  <si>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</si>
  <si>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</si>
  <si>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</si>
  <si>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</si>
  <si>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</si>
  <si>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</si>
  <si>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</si>
  <si>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</si>
  <si>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</si>
  <si>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</si>
  <si>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</si>
  <si>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</si>
  <si>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</si>
  <si>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</si>
  <si>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</si>
  <si>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</si>
  <si>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</si>
  <si>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</si>
  <si>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</si>
  <si>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</si>
  <si>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</si>
  <si>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</si>
  <si>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</si>
  <si>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</si>
  <si>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</si>
  <si>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</si>
  <si>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</si>
  <si>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</si>
  <si>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</si>
  <si>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</si>
  <si>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</si>
  <si>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</si>
  <si>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</si>
  <si>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</si>
  <si>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</si>
  <si>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</si>
  <si>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</si>
  <si>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</si>
  <si>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</si>
  <si>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</si>
  <si>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</si>
  <si>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</si>
  <si>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</si>
  <si>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</si>
  <si>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</si>
  <si>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</si>
  <si>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</si>
  <si>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</si>
  <si>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</si>
  <si>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</si>
  <si>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</si>
  <si>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</si>
  <si>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</si>
  <si>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</si>
  <si>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</si>
  <si>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</si>
  <si>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</si>
  <si>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</si>
  <si>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</si>
  <si>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</si>
  <si>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</si>
  <si>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</si>
  <si>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</si>
  <si>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</si>
  <si>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</si>
  <si>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</si>
  <si>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</si>
  <si>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</si>
  <si>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</si>
  <si>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</si>
  <si>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</si>
  <si>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</si>
  <si>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</si>
  <si>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</si>
  <si>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</si>
  <si>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</si>
  <si>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</si>
  <si>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</si>
  <si>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</si>
  <si>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</si>
  <si>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</si>
  <si>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</si>
  <si>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</si>
  <si>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</si>
  <si>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</si>
  <si>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</si>
  <si>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</si>
  <si>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</si>
  <si>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</si>
  <si>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</si>
  <si>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</si>
  <si>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</si>
  <si>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</si>
  <si>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</si>
  <si>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</si>
  <si>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</si>
  <si>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</si>
  <si>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</si>
  <si>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</si>
  <si>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</si>
  <si>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</si>
  <si>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</si>
  <si>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</si>
  <si>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</si>
  <si>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</si>
  <si>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</si>
  <si>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</si>
  <si>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</si>
  <si>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</si>
  <si>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</si>
  <si>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</si>
  <si>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</si>
  <si>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</si>
  <si>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</si>
  <si>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</si>
  <si>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</si>
  <si>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</si>
  <si>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</si>
  <si>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</si>
  <si>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</si>
  <si>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</si>
  <si>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</si>
  <si>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</si>
  <si>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</si>
  <si>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</si>
  <si>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</si>
  <si>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</si>
  <si>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</si>
  <si>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</si>
  <si>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</si>
  <si>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</si>
  <si>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</si>
  <si>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</si>
  <si>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</si>
  <si>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</si>
  <si>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</si>
  <si>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</si>
  <si>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</si>
  <si>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</si>
  <si>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</si>
  <si>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</si>
  <si>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</si>
  <si>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</si>
  <si>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</si>
  <si>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</si>
  <si>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</si>
  <si>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</si>
  <si>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</si>
  <si>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</si>
  <si>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</si>
  <si>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</si>
  <si>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</si>
  <si>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</si>
  <si>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</si>
  <si>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</si>
  <si>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</si>
  <si>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</si>
  <si>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</si>
  <si>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</si>
  <si>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</si>
  <si>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</si>
  <si>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</si>
  <si>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</si>
  <si>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</si>
  <si>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</si>
  <si>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</si>
  <si>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</si>
  <si>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</si>
  <si>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</si>
  <si>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</si>
  <si>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</si>
  <si>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</si>
  <si>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</si>
  <si>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</si>
  <si>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</si>
  <si>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</si>
  <si>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</si>
  <si>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</si>
  <si>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</si>
  <si>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</si>
  <si>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</si>
  <si>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</si>
  <si>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</si>
  <si>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</si>
  <si>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</si>
  <si>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</si>
  <si>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</si>
  <si>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</si>
  <si>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</si>
  <si>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</si>
  <si>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</si>
  <si>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</si>
  <si>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</si>
  <si>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</si>
  <si>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</si>
  <si>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</si>
  <si>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</si>
  <si>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</si>
  <si>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</si>
  <si>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</si>
  <si>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</si>
  <si>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</si>
  <si>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</si>
  <si>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</si>
  <si>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</si>
  <si>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</si>
  <si>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</si>
  <si>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</si>
  <si>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</si>
  <si>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</si>
  <si>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</si>
  <si>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</si>
  <si>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</si>
  <si>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</si>
  <si>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</si>
  <si>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</si>
  <si>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</si>
  <si>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</si>
  <si>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</si>
  <si>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</si>
  <si>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</si>
  <si>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</si>
  <si>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</si>
  <si>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</si>
  <si>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</si>
  <si>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</si>
  <si>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</si>
  <si>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</si>
  <si>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</si>
  <si>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</si>
  <si>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</si>
  <si>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</si>
  <si>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</si>
  <si>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</si>
  <si>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</si>
  <si>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</si>
  <si>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</si>
  <si>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</si>
  <si>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</si>
  <si>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</si>
  <si>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</si>
  <si>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</si>
  <si>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</si>
  <si>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</si>
  <si>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</si>
  <si>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</si>
  <si>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</si>
  <si>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</si>
  <si>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</si>
  <si>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</si>
  <si>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</si>
  <si>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</si>
  <si>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</si>
  <si>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</si>
  <si>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</si>
  <si>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</si>
  <si>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</si>
  <si>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</si>
  <si>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</si>
  <si>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</si>
  <si>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</si>
  <si>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</si>
  <si>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</si>
  <si>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</si>
  <si>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</si>
  <si>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</si>
  <si>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</si>
  <si>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</si>
  <si>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</si>
  <si>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</si>
  <si>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</si>
  <si>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</si>
  <si>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</si>
  <si>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</si>
  <si>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</si>
  <si>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</si>
  <si>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</si>
  <si>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</si>
  <si>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</si>
  <si>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</si>
  <si>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</si>
  <si>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</si>
  <si>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</si>
  <si>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</si>
  <si>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</si>
  <si>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</si>
  <si>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</si>
  <si>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</si>
  <si>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</si>
  <si>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</si>
  <si>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</si>
  <si>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</si>
  <si>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</si>
  <si>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</si>
  <si>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</si>
  <si>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</si>
  <si>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</si>
  <si>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</si>
  <si>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</si>
  <si>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</si>
  <si>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</si>
  <si>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</si>
  <si>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</si>
  <si>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</si>
  <si>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</si>
  <si>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</si>
  <si>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</si>
  <si>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</si>
  <si>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</si>
  <si>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</si>
  <si>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</si>
  <si>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</si>
  <si>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</si>
  <si>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</si>
  <si>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</si>
  <si>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</si>
  <si>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</si>
  <si>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</si>
  <si>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</si>
  <si>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</si>
  <si>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</si>
  <si>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</si>
  <si>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</si>
  <si>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</si>
  <si>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</si>
  <si>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</si>
  <si>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</si>
  <si>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</si>
  <si>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</si>
  <si>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</si>
  <si>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</si>
  <si>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</si>
  <si>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</si>
  <si>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</si>
  <si>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</si>
  <si>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</si>
  <si>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</si>
  <si>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</si>
  <si>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</si>
  <si>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</si>
  <si>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</si>
  <si>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</si>
  <si>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</si>
  <si>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</si>
  <si>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</si>
  <si>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</si>
  <si>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</si>
  <si>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</si>
  <si>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</si>
  <si>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</si>
  <si>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</si>
  <si>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</si>
  <si>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</si>
  <si>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</si>
  <si>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</si>
  <si>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</si>
  <si>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</si>
  <si>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</si>
  <si>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</si>
  <si>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</si>
  <si>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</si>
  <si>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</si>
  <si>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</si>
  <si>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</si>
  <si>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</si>
  <si>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</si>
  <si>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</si>
  <si>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</si>
  <si>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</si>
  <si>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</si>
  <si>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</si>
  <si>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</si>
  <si>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</si>
  <si>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</si>
  <si>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</si>
  <si>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</si>
  <si>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</si>
  <si>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</si>
  <si>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</si>
  <si>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</si>
  <si>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</si>
  <si>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</si>
  <si>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</si>
  <si>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</si>
  <si>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</si>
  <si>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</si>
  <si>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</si>
  <si>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</si>
  <si>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</si>
  <si>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</si>
  <si>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</si>
  <si>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</si>
  <si>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</si>
  <si>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</si>
  <si>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</si>
  <si>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</si>
  <si>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</si>
  <si>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</si>
  <si>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</si>
  <si>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</si>
  <si>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</si>
  <si>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</si>
  <si>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</si>
  <si>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</si>
  <si>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</si>
  <si>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</si>
  <si>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</si>
  <si>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</si>
  <si>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</si>
  <si>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</si>
  <si>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</si>
  <si>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</si>
  <si>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</si>
  <si>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</si>
  <si>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</si>
  <si>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</si>
  <si>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</si>
  <si>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</si>
  <si>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</si>
  <si>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</si>
  <si>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</si>
  <si>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</si>
  <si>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</si>
  <si>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</si>
  <si>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</si>
  <si>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</si>
  <si>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</si>
  <si>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</si>
  <si>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</si>
  <si>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</si>
  <si>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</si>
  <si>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</si>
  <si>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</si>
  <si>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</si>
  <si>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</si>
  <si>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</si>
  <si>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</si>
  <si>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</si>
  <si>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</si>
  <si>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</si>
  <si>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</si>
  <si>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</si>
  <si>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</si>
  <si>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</si>
  <si>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</si>
  <si>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</si>
  <si>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</si>
  <si>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</si>
  <si>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</si>
  <si>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</si>
  <si>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</si>
  <si>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</si>
  <si>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</si>
  <si>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</si>
  <si>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</si>
  <si>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</si>
  <si>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</si>
  <si>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</si>
  <si>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</si>
  <si>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</si>
  <si>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</si>
  <si>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</si>
  <si>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</si>
  <si>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</si>
  <si>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</si>
  <si>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</si>
  <si>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</si>
  <si>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</si>
  <si>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</si>
  <si>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</si>
  <si>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</si>
  <si>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</si>
  <si>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</si>
  <si>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</si>
  <si>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</si>
  <si>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</si>
  <si>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</si>
  <si>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</si>
  <si>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</si>
  <si>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</si>
  <si>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</si>
  <si>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</si>
  <si>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</si>
  <si>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</si>
  <si>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</si>
  <si>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</si>
  <si>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</si>
  <si>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</si>
  <si>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</si>
  <si>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</si>
  <si>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</si>
  <si>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</si>
  <si>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</si>
  <si>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</si>
  <si>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</si>
  <si>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</si>
  <si>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</si>
  <si>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</si>
  <si>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</si>
  <si>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</si>
  <si>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</si>
  <si>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</si>
  <si>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</si>
  <si>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</si>
  <si>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</si>
  <si>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</si>
  <si>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</si>
  <si>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</si>
  <si>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</si>
  <si>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</si>
  <si>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</si>
  <si>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</si>
  <si>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</si>
  <si>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</si>
  <si>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</si>
  <si>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</si>
  <si>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</si>
  <si>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</si>
  <si>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</si>
  <si>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</si>
  <si>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</si>
  <si>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</si>
  <si>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</si>
  <si>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</si>
  <si>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</si>
  <si>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</si>
  <si>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</si>
  <si>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</si>
  <si>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</si>
  <si>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</si>
  <si>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</si>
  <si>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</si>
  <si>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</si>
  <si>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</si>
  <si>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</si>
  <si>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</si>
  <si>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</si>
  <si>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</si>
  <si>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</si>
  <si>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</si>
  <si>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</si>
  <si>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</si>
  <si>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</si>
  <si>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</si>
  <si>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</si>
  <si>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</si>
  <si>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</si>
  <si>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</si>
  <si>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</si>
  <si>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</si>
  <si>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</si>
  <si>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</si>
  <si>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</si>
  <si>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</si>
  <si>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</si>
  <si>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</si>
  <si>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</si>
  <si>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</si>
  <si>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</si>
  <si>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</si>
  <si>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</si>
  <si>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</si>
  <si>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</si>
  <si>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</si>
  <si>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</si>
  <si>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</si>
  <si>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</si>
  <si>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</si>
  <si>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</si>
  <si>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</si>
  <si>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</si>
  <si>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</si>
  <si>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</si>
  <si>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</si>
  <si>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</si>
  <si>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</si>
  <si>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</si>
  <si>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</si>
  <si>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</si>
  <si>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</si>
  <si>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</si>
  <si>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</si>
  <si>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</si>
  <si>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</si>
  <si>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</si>
  <si>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</si>
  <si>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</si>
  <si>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</si>
  <si>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</si>
  <si>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</si>
  <si>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</si>
  <si>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</si>
  <si>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</si>
  <si>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</si>
  <si>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</si>
  <si>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</si>
  <si>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</si>
  <si>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</si>
  <si>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</si>
  <si>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</si>
  <si>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</si>
  <si>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</si>
  <si>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</si>
  <si>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</si>
  <si>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</si>
  <si>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</si>
  <si>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</si>
  <si>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</si>
  <si>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</si>
  <si>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</si>
  <si>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</si>
  <si>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</si>
  <si>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</si>
  <si>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</si>
  <si>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</si>
  <si>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</si>
  <si>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</si>
  <si>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</si>
  <si>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</si>
  <si>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</si>
  <si>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</si>
  <si>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</si>
  <si>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</si>
  <si>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</si>
  <si>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</si>
  <si>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</si>
  <si>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</si>
  <si>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</si>
  <si>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</si>
  <si>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</si>
  <si>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</si>
  <si>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</si>
  <si>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</si>
  <si>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</si>
  <si>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</si>
  <si>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</si>
  <si>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</si>
  <si>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</si>
  <si>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</si>
  <si>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</si>
  <si>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</si>
  <si>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</si>
  <si>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</si>
  <si>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</si>
  <si>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</si>
  <si>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</si>
  <si>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</si>
  <si>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</si>
  <si>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</si>
  <si>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</si>
  <si>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</si>
  <si>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</si>
  <si>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</si>
  <si>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</si>
  <si>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</si>
  <si>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</si>
  <si>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</si>
  <si>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</si>
  <si>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</si>
  <si>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</si>
  <si>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</si>
  <si>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</si>
  <si>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</si>
  <si>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</si>
  <si>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</si>
  <si>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</si>
  <si>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</si>
  <si>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</si>
  <si>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</si>
  <si>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</si>
  <si>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</si>
  <si>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</si>
  <si>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</si>
  <si>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</si>
  <si>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</si>
  <si>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</si>
  <si>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</si>
  <si>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</si>
  <si>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</si>
  <si>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</si>
  <si>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</si>
  <si>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</si>
  <si>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</si>
  <si>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</si>
  <si>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</si>
  <si>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</si>
  <si>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</si>
  <si>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</si>
  <si>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</si>
  <si>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</si>
  <si>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</si>
  <si>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</si>
  <si>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</si>
  <si>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</si>
  <si>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</si>
  <si>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</si>
  <si>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</si>
  <si>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</si>
  <si>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</si>
  <si>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</si>
  <si>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</si>
  <si>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</si>
  <si>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</si>
  <si>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</si>
  <si>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</si>
  <si>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</si>
  <si>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</si>
  <si>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</si>
  <si>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</si>
  <si>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</si>
  <si>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</si>
  <si>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</si>
  <si>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</si>
  <si>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</si>
  <si>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</si>
  <si>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</si>
  <si>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</si>
  <si>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</si>
  <si>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</si>
  <si>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</si>
  <si>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</si>
  <si>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</si>
  <si>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</si>
  <si>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</si>
  <si>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</si>
  <si>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</si>
  <si>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</si>
  <si>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</si>
  <si>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</si>
  <si>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</si>
  <si>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</si>
  <si>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</si>
  <si>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</si>
  <si>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</si>
  <si>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</si>
  <si>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</si>
  <si>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</si>
  <si>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</si>
  <si>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</si>
  <si>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</si>
  <si>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</si>
  <si>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</si>
  <si>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</si>
  <si>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</si>
  <si>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</si>
  <si>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</si>
  <si>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</si>
  <si>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</si>
  <si>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</si>
  <si>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</si>
  <si>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</si>
  <si>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</si>
  <si>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</si>
  <si>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</si>
  <si>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</si>
  <si>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</si>
  <si>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</si>
  <si>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</si>
  <si>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</si>
  <si>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</si>
  <si>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</si>
  <si>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</si>
  <si>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</si>
  <si>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</si>
  <si>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</si>
  <si>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</si>
  <si>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</si>
  <si>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</si>
  <si>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</si>
  <si>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</si>
  <si>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</si>
  <si>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</si>
  <si>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</si>
  <si>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</si>
  <si>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</si>
  <si>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</si>
  <si>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</si>
  <si>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</si>
  <si>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</si>
  <si>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</si>
  <si>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</si>
  <si>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</si>
  <si>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</si>
  <si>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</si>
  <si>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</si>
  <si>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</si>
  <si>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</si>
  <si>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</si>
  <si>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</si>
  <si>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</si>
  <si>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</si>
  <si>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</si>
  <si>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</si>
  <si>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</si>
  <si>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</si>
  <si>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</si>
  <si>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</si>
  <si>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</si>
  <si>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</si>
  <si>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</si>
  <si>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</si>
  <si>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</si>
  <si>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</si>
  <si>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</si>
  <si>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</si>
  <si>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</si>
  <si>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</si>
  <si>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</si>
  <si>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</si>
  <si>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</si>
  <si>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</si>
  <si>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</si>
  <si>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</si>
  <si>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</si>
  <si>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</si>
  <si>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</si>
  <si>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</si>
  <si>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</si>
  <si>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</si>
  <si>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</si>
  <si>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</si>
  <si>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</si>
  <si>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</si>
  <si>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</si>
  <si>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</si>
  <si>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</si>
  <si>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</si>
  <si>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</si>
  <si>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</si>
  <si>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</si>
  <si>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</si>
  <si>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</si>
  <si>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</si>
  <si>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</si>
  <si>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</si>
  <si>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</si>
  <si>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</si>
  <si>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</si>
  <si>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</si>
  <si>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</si>
  <si>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</si>
  <si>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</si>
  <si>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</si>
  <si>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</si>
  <si>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</si>
  <si>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</si>
  <si>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</si>
  <si>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</si>
  <si>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</si>
  <si>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</si>
  <si>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</si>
  <si>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</si>
  <si>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</si>
  <si>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</si>
  <si>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</si>
  <si>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</si>
  <si>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</si>
  <si>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</si>
  <si>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</si>
  <si>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</si>
  <si>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</si>
  <si>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</si>
  <si>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</si>
  <si>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</si>
  <si>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</si>
  <si>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</si>
  <si>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</si>
  <si>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</si>
  <si>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</si>
  <si>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</si>
  <si>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</si>
  <si>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</si>
  <si>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</si>
  <si>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</si>
  <si>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</si>
  <si>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</si>
  <si>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</si>
  <si>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</si>
  <si>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</si>
  <si>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</si>
  <si>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</si>
  <si>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</si>
  <si>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</si>
  <si>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</si>
  <si>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</si>
  <si>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</si>
  <si>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</si>
  <si>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</si>
  <si>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</si>
  <si>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</si>
  <si>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</si>
  <si>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</si>
  <si>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</si>
  <si>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</si>
  <si>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</si>
  <si>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</si>
  <si>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</si>
  <si>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</si>
  <si>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</si>
  <si>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</si>
  <si>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</si>
  <si>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</si>
  <si>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</si>
  <si>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</si>
  <si>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</si>
  <si>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</si>
  <si>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</si>
  <si>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</si>
  <si>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</si>
  <si>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</si>
  <si>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</si>
  <si>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</si>
  <si>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</si>
  <si>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</si>
  <si>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</si>
  <si>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</si>
  <si>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</si>
  <si>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</si>
  <si>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</si>
  <si>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</si>
  <si>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</si>
  <si>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</si>
  <si>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</si>
  <si>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</si>
  <si>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</si>
  <si>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</si>
  <si>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</si>
  <si>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</si>
  <si>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</si>
  <si>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</si>
  <si>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</si>
  <si>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</si>
  <si>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</si>
  <si>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</si>
  <si>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</si>
  <si>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</si>
  <si>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</si>
  <si>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</si>
  <si>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</si>
  <si>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</si>
  <si>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</si>
  <si>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</si>
  <si>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</si>
  <si>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</si>
  <si>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</si>
  <si>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</si>
  <si>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</si>
  <si>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</si>
  <si>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</si>
  <si>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</si>
  <si>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</si>
  <si>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</si>
  <si>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</si>
  <si>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</si>
  <si>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</si>
  <si>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</si>
  <si>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</si>
  <si>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</si>
  <si>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</si>
  <si>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</si>
  <si>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</si>
  <si>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</si>
  <si>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</si>
  <si>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</si>
  <si>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</si>
  <si>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</si>
  <si>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</si>
  <si>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</si>
  <si>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</si>
  <si>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</si>
  <si>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</si>
  <si>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</si>
  <si>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</si>
  <si>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</si>
  <si>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</si>
  <si>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</si>
  <si>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</si>
  <si>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</si>
  <si>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</si>
  <si>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</si>
  <si>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</si>
  <si>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</si>
  <si>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</si>
  <si>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</si>
  <si>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</si>
  <si>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</si>
  <si>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</si>
  <si>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</si>
  <si>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</si>
  <si>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</si>
  <si>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</si>
  <si>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</si>
  <si>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</si>
  <si>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</si>
  <si>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</si>
  <si>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</si>
  <si>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</si>
  <si>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</si>
  <si>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</si>
  <si>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</si>
  <si>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</si>
  <si>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</si>
  <si>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</si>
  <si>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</si>
  <si>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</si>
  <si>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</si>
  <si>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</si>
  <si>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</si>
  <si>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</si>
  <si>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</si>
  <si>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</si>
  <si>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</si>
  <si>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</si>
  <si>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</si>
  <si>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</si>
  <si>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</si>
  <si>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</si>
  <si>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</si>
  <si>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</si>
  <si>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</si>
  <si>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</si>
  <si>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</si>
  <si>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</si>
  <si>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</si>
  <si>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</si>
  <si>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</si>
  <si>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</si>
  <si>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</si>
  <si>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</si>
  <si>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</si>
  <si>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</si>
  <si>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</si>
  <si>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</si>
  <si>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</si>
  <si>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</si>
  <si>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</si>
  <si>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</si>
  <si>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</si>
  <si>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</si>
  <si>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</si>
  <si>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</si>
  <si>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</si>
  <si>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</si>
  <si>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</si>
  <si>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</si>
  <si>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</si>
  <si>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</si>
  <si>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</si>
  <si>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</si>
  <si>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</si>
  <si>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</si>
  <si>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</si>
  <si>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</si>
  <si>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</si>
  <si>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</si>
  <si>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</si>
  <si>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</si>
  <si>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</si>
  <si>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</si>
  <si>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</si>
  <si>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</si>
  <si>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</si>
  <si>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</si>
  <si>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</si>
  <si>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</si>
  <si>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</si>
  <si>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</si>
  <si>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</si>
  <si>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</si>
  <si>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</si>
  <si>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</si>
  <si>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</si>
  <si>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</si>
  <si>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</si>
  <si>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</si>
  <si>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</si>
  <si>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</si>
  <si>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</si>
  <si>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</si>
  <si>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</si>
  <si>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</si>
  <si>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</si>
  <si>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</si>
  <si>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</si>
  <si>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</si>
  <si>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</si>
  <si>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</si>
  <si>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</si>
  <si>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</si>
  <si>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</si>
  <si>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</si>
  <si>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</si>
  <si>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</si>
  <si>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</si>
  <si>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</si>
  <si>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</si>
  <si>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</si>
  <si>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</si>
  <si>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</si>
  <si>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</si>
  <si>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</si>
  <si>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</si>
  <si>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</si>
  <si>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</si>
  <si>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</si>
  <si>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</si>
  <si>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</si>
  <si>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</si>
  <si>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</si>
  <si>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</si>
  <si>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</si>
  <si>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</si>
  <si>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</si>
  <si>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</si>
  <si>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</si>
  <si>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</si>
  <si>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</si>
  <si>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</si>
  <si>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</si>
  <si>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</si>
  <si>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</si>
  <si>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</si>
  <si>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</si>
  <si>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</si>
  <si>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</si>
  <si>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</si>
  <si>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</si>
  <si>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</si>
  <si>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</si>
  <si>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</si>
  <si>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</si>
  <si>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</si>
  <si>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</si>
  <si>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</si>
  <si>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</si>
  <si>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</si>
  <si>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</si>
  <si>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</si>
  <si>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</si>
  <si>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</si>
  <si>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</si>
  <si>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</si>
  <si>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</si>
  <si>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</si>
  <si>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</si>
  <si>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</si>
  <si>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</si>
  <si>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</si>
  <si>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</si>
  <si>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</si>
  <si>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</si>
  <si>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</si>
  <si>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</si>
  <si>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</si>
  <si>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</si>
  <si>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</si>
  <si>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</si>
  <si>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</si>
  <si>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</si>
  <si>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</si>
  <si>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</si>
  <si>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</si>
  <si>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</si>
  <si>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</si>
  <si>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</si>
  <si>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</si>
  <si>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</si>
  <si>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</si>
  <si>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</si>
  <si>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</si>
  <si>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</si>
  <si>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</si>
  <si>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</si>
  <si>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</si>
  <si>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</si>
  <si>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</si>
  <si>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</si>
  <si>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</si>
  <si>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</si>
  <si>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</si>
  <si>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</si>
  <si>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</si>
  <si>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</si>
  <si>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</si>
  <si>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</si>
  <si>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</si>
  <si>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</si>
  <si>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</si>
  <si>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</si>
  <si>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</si>
  <si>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</si>
  <si>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</si>
  <si>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</si>
  <si>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</si>
  <si>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</si>
  <si>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</si>
  <si>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</si>
  <si>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</si>
  <si>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</si>
  <si>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</si>
  <si>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</si>
  <si>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</si>
  <si>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</si>
  <si>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</si>
  <si>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</si>
  <si>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</si>
  <si>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</si>
  <si>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</si>
  <si>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</si>
  <si>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</si>
  <si>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</si>
  <si>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</si>
  <si>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</si>
  <si>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</si>
  <si>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</si>
  <si>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</si>
  <si>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</si>
  <si>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</si>
  <si>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</si>
  <si>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</si>
  <si>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</si>
  <si>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</si>
  <si>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</si>
  <si>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</si>
  <si>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</si>
  <si>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</si>
  <si>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</si>
  <si>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</si>
  <si>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</si>
  <si>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</si>
  <si>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</si>
  <si>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</si>
  <si>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</si>
  <si>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</si>
  <si>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</si>
  <si>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</si>
  <si>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</si>
  <si>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</si>
  <si>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</si>
  <si>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</si>
  <si>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</si>
  <si>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</si>
  <si>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</si>
  <si>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</si>
  <si>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</si>
  <si>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</si>
  <si>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</si>
  <si>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</si>
  <si>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</si>
  <si>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</si>
  <si>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</si>
  <si>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</si>
  <si>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</si>
  <si>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</si>
  <si>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</si>
  <si>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</si>
  <si>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</si>
  <si>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</si>
  <si>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</si>
  <si>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</si>
  <si>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</si>
  <si>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</si>
  <si>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</si>
  <si>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</si>
  <si>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</si>
  <si>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</si>
  <si>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</si>
  <si>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</si>
  <si>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</si>
  <si>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</si>
  <si>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</si>
  <si>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</si>
  <si>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</si>
  <si>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</si>
  <si>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</si>
  <si>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</si>
  <si>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</si>
  <si>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</si>
  <si>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</si>
  <si>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</si>
  <si>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</si>
  <si>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</si>
  <si>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</si>
  <si>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</si>
  <si>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</si>
  <si>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</si>
  <si>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</si>
  <si>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</si>
  <si>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</si>
  <si>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</si>
  <si>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</si>
  <si>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</si>
  <si>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</si>
  <si>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</si>
  <si>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</si>
  <si>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</si>
  <si>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</si>
  <si>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</si>
  <si>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</si>
  <si>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</si>
  <si>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</si>
  <si>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</si>
  <si>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</si>
  <si>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</si>
  <si>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</si>
  <si>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</si>
  <si>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</si>
  <si>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</si>
  <si>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</si>
  <si>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</si>
  <si>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</si>
  <si>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</si>
  <si>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</si>
  <si>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</si>
  <si>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</si>
  <si>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</si>
  <si>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</si>
  <si>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</si>
  <si>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</si>
  <si>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</si>
  <si>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</si>
  <si>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</si>
  <si>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</si>
  <si>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</si>
  <si>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</si>
  <si>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</si>
  <si>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</si>
  <si>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</si>
  <si>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</si>
  <si>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</si>
  <si>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</si>
  <si>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</si>
  <si>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</si>
  <si>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</si>
  <si>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</si>
  <si>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</si>
  <si>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</si>
  <si>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</si>
  <si>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</si>
  <si>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</si>
  <si>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</si>
  <si>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</si>
  <si>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</si>
  <si>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</si>
  <si>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</si>
  <si>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</si>
  <si>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</si>
  <si>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</si>
  <si>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</si>
  <si>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</si>
  <si>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</si>
  <si>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</si>
  <si>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</si>
  <si>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</si>
  <si>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</si>
  <si>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</si>
  <si>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</si>
  <si>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</si>
  <si>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</si>
  <si>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</si>
  <si>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</si>
  <si>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</si>
  <si>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</si>
  <si>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</si>
  <si>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</si>
  <si>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</si>
  <si>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</si>
  <si>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</si>
  <si>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</si>
  <si>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</si>
  <si>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</si>
  <si>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</si>
  <si>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</si>
  <si>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</si>
  <si>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</si>
  <si>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</si>
  <si>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</si>
  <si>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</si>
  <si>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</si>
  <si>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</si>
  <si>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</si>
  <si>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</si>
  <si>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</si>
  <si>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</si>
  <si>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</si>
  <si>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</si>
  <si>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</si>
  <si>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</si>
  <si>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</si>
  <si>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</si>
  <si>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</si>
  <si>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</si>
  <si>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</si>
  <si>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</si>
  <si>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</si>
  <si>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</si>
  <si>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</si>
  <si>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</si>
  <si>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</si>
  <si>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</si>
  <si>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</si>
  <si>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</si>
  <si>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</si>
  <si>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</si>
  <si>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</si>
  <si>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</si>
  <si>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</si>
  <si>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</si>
  <si>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</si>
  <si>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</si>
  <si>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</si>
  <si>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</si>
  <si>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</si>
  <si>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</si>
  <si>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</si>
  <si>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</si>
  <si>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</si>
  <si>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</si>
  <si>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</si>
  <si>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</si>
  <si>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</si>
  <si>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</si>
  <si>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</si>
  <si>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</si>
  <si>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</si>
  <si>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</si>
  <si>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</si>
  <si>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</si>
  <si>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</si>
  <si>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</si>
  <si>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</si>
  <si>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</si>
  <si>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</si>
  <si>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</si>
  <si>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</si>
  <si>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</si>
  <si>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</si>
  <si>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</si>
  <si>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</si>
  <si>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</si>
  <si>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</si>
  <si>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</si>
  <si>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</si>
  <si>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</si>
  <si>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</si>
  <si>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</si>
  <si>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</si>
  <si>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</si>
  <si>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</si>
  <si>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</si>
  <si>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</si>
  <si>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</si>
  <si>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</si>
  <si>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</si>
  <si>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</si>
  <si>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</si>
  <si>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</si>
  <si>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</si>
  <si>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</si>
  <si>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</si>
  <si>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</si>
  <si>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</si>
  <si>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</si>
  <si>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</si>
  <si>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</si>
  <si>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</si>
  <si>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</si>
  <si>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</si>
  <si>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</si>
  <si>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</si>
  <si>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</si>
  <si>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</si>
  <si>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</si>
  <si>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</si>
  <si>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</si>
  <si>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</si>
  <si>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</si>
  <si>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</si>
  <si>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</si>
  <si>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</si>
  <si>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</si>
  <si>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</si>
  <si>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</si>
  <si>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</si>
  <si>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</si>
  <si>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</si>
  <si>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</si>
  <si>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</si>
  <si>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</si>
  <si>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</si>
  <si>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</si>
  <si>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</si>
  <si>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</si>
  <si>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</si>
  <si>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</si>
  <si>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</si>
  <si>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</si>
  <si>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</si>
  <si>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</si>
  <si>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</si>
  <si>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</si>
  <si>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</si>
  <si>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</si>
  <si>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</si>
  <si>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</si>
  <si>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</si>
  <si>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</si>
  <si>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</si>
  <si>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</si>
  <si>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</si>
  <si>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</si>
  <si>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</si>
  <si>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</si>
  <si>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</si>
  <si>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</si>
  <si>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</si>
  <si>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</si>
  <si>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</si>
  <si>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</si>
  <si>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</si>
  <si>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</si>
  <si>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</si>
  <si>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</si>
  <si>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</si>
  <si>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</si>
  <si>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</si>
  <si>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</si>
  <si>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</si>
  <si>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</si>
  <si>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</si>
  <si>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</si>
  <si>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</si>
  <si>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</si>
  <si>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</si>
  <si>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</si>
  <si>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</si>
  <si>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</si>
  <si>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</si>
  <si>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</si>
  <si>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</si>
  <si>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</si>
  <si>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</si>
  <si>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</si>
  <si>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</si>
  <si>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</si>
  <si>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</si>
  <si>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</si>
  <si>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</si>
  <si>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</si>
  <si>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</si>
  <si>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</si>
  <si>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</si>
  <si>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</si>
  <si>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</si>
  <si>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</si>
  <si>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</si>
  <si>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</si>
  <si>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</si>
  <si>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</si>
  <si>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</si>
  <si>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</si>
  <si>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</si>
  <si>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</si>
  <si>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</si>
  <si>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</si>
  <si>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</si>
  <si>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</si>
  <si>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</si>
  <si>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</si>
  <si>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</si>
  <si>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</si>
  <si>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</si>
  <si>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</si>
  <si>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</si>
  <si>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</si>
  <si>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</si>
  <si>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</si>
  <si>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</si>
  <si>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</si>
  <si>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</si>
  <si>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</si>
  <si>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</si>
  <si>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</si>
  <si>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</si>
  <si>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</si>
  <si>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</si>
  <si>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</si>
  <si>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</si>
  <si>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</si>
  <si>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</si>
  <si>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</si>
  <si>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</si>
  <si>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</si>
  <si>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</si>
  <si>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</si>
  <si>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</si>
  <si>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</si>
  <si>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</si>
  <si>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</si>
  <si>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</si>
  <si>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</si>
  <si>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</si>
  <si>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</si>
  <si>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</si>
  <si>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</si>
  <si>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</si>
  <si>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</si>
  <si>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</si>
  <si>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</si>
  <si>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</si>
  <si>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</si>
  <si>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</si>
  <si>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</si>
  <si>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</si>
  <si>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</si>
  <si>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</si>
  <si>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</si>
  <si>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</si>
  <si>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</si>
  <si>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</si>
  <si>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</si>
  <si>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</si>
  <si>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</si>
  <si>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</si>
  <si>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</si>
  <si>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</si>
  <si>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</si>
  <si>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</si>
  <si>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</si>
  <si>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</si>
  <si>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</si>
  <si>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</si>
  <si>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</si>
  <si>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</si>
  <si>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</si>
  <si>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</si>
  <si>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</si>
  <si>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</si>
  <si>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</si>
  <si>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</si>
  <si>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</si>
  <si>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</si>
  <si>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</si>
  <si>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</si>
  <si>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</si>
  <si>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</si>
  <si>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</si>
  <si>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</si>
  <si>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</si>
  <si>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</si>
  <si>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</si>
  <si>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</si>
  <si>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</si>
  <si>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</si>
  <si>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</si>
  <si>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</si>
  <si>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</si>
  <si>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</si>
  <si>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</si>
  <si>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</si>
  <si>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</si>
  <si>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</si>
  <si>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</si>
  <si>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</si>
  <si>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</si>
  <si>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</si>
  <si>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</si>
  <si>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</si>
  <si>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</si>
  <si>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</si>
  <si>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</si>
  <si>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</si>
  <si>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</si>
  <si>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</si>
  <si>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</si>
  <si>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</si>
  <si>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</si>
  <si>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</si>
  <si>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</si>
  <si>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</si>
  <si>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</si>
  <si>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</si>
  <si>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</si>
  <si>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</si>
  <si>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</si>
  <si>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</si>
  <si>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</si>
  <si>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</si>
  <si>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</si>
  <si>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</si>
  <si>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</si>
  <si>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</si>
  <si>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</si>
  <si>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</si>
  <si>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</si>
  <si>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</si>
  <si>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</si>
  <si>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</si>
  <si>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</si>
  <si>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</si>
  <si>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</si>
  <si>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</si>
  <si>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</si>
  <si>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</si>
  <si>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</si>
  <si>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</si>
  <si>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</si>
  <si>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</si>
  <si>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</si>
  <si>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</si>
  <si>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</si>
  <si>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</si>
  <si>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</si>
  <si>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</si>
  <si>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</si>
  <si>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</si>
  <si>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</si>
  <si>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</si>
  <si>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</si>
  <si>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</si>
  <si>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</si>
  <si>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</si>
  <si>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</si>
  <si>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</si>
  <si>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</si>
  <si>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</si>
  <si>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</si>
  <si>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</si>
  <si>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</si>
  <si>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</si>
  <si>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</si>
  <si>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</si>
  <si>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</si>
  <si>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</si>
  <si>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</si>
  <si>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</si>
  <si>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</si>
  <si>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</si>
  <si>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</si>
  <si>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</si>
  <si>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</si>
  <si>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</si>
  <si>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</si>
  <si>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</si>
  <si>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</si>
  <si>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</si>
  <si>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</si>
  <si>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</si>
  <si>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</si>
  <si>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</si>
  <si>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</si>
  <si>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</si>
  <si>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</si>
  <si>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</si>
  <si>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</si>
  <si>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</si>
  <si>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</si>
  <si>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</si>
  <si>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</si>
  <si>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</si>
  <si>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</si>
  <si>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</si>
  <si>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</si>
  <si>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</si>
  <si>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</si>
  <si>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</si>
  <si>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</si>
  <si>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</si>
  <si>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</si>
  <si>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</si>
  <si>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</si>
  <si>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</si>
  <si>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</si>
  <si>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</si>
  <si>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</si>
  <si>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</si>
  <si>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</si>
  <si>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</si>
  <si>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</si>
  <si>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</si>
  <si>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</si>
  <si>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</si>
  <si>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</si>
  <si>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</si>
  <si>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</si>
  <si>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</si>
  <si>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</si>
  <si>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</si>
  <si>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</si>
  <si>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</si>
  <si>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</si>
  <si>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</si>
  <si>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</si>
  <si>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</si>
  <si>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</si>
  <si>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</si>
  <si>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</si>
  <si>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</si>
  <si>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</si>
  <si>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</si>
  <si>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</si>
  <si>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</si>
  <si>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</si>
  <si>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</si>
  <si>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</si>
  <si>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</si>
  <si>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</si>
  <si>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</si>
  <si>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</si>
  <si>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</si>
  <si>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</si>
  <si>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</si>
  <si>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</si>
  <si>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</si>
  <si>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</si>
  <si>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</si>
  <si>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</si>
  <si>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</si>
  <si>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</si>
  <si>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</si>
  <si>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</si>
  <si>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</si>
  <si>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</si>
  <si>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</si>
  <si>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</si>
  <si>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</si>
  <si>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</si>
  <si>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</si>
  <si>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</si>
  <si>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</si>
  <si>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</si>
  <si>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</si>
  <si>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</si>
  <si>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</si>
  <si>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</si>
  <si>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</si>
  <si>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</si>
  <si>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</si>
  <si>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</si>
  <si>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</si>
  <si>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</si>
  <si>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</si>
  <si>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</si>
  <si>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</si>
  <si>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</si>
  <si>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</si>
  <si>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</si>
  <si>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</si>
  <si>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</si>
  <si>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</si>
  <si>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</si>
  <si>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</si>
  <si>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</si>
  <si>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</si>
  <si>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</si>
  <si>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</si>
  <si>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</si>
  <si>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</si>
  <si>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</si>
  <si>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</si>
  <si>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</si>
  <si>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</si>
  <si>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</si>
  <si>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</si>
  <si>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</si>
  <si>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</si>
  <si>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</si>
  <si>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</si>
  <si>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</si>
  <si>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</si>
  <si>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</si>
  <si>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</si>
  <si>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</si>
  <si>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</si>
  <si>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</si>
  <si>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</si>
  <si>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</si>
  <si>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</si>
  <si>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</si>
  <si>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</si>
  <si>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</si>
  <si>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</si>
  <si>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</si>
  <si>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</si>
  <si>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</si>
  <si>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</si>
  <si>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</si>
  <si>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</si>
  <si>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</si>
  <si>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</si>
  <si>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</si>
  <si>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</si>
  <si>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</si>
  <si>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</si>
  <si>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</si>
  <si>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</si>
  <si>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</si>
  <si>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</si>
  <si>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</si>
  <si>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</si>
  <si>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</si>
  <si>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</si>
  <si>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</si>
  <si>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</si>
  <si>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</si>
  <si>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</si>
  <si>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</si>
  <si>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</si>
  <si>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</si>
  <si>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</si>
  <si>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</si>
  <si>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</si>
  <si>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</si>
  <si>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</si>
  <si>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</si>
  <si>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</si>
  <si>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</si>
  <si>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</si>
  <si>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</si>
  <si>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</si>
  <si>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</si>
  <si>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</si>
  <si>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</si>
  <si>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</si>
  <si>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</si>
  <si>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</si>
  <si>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</si>
  <si>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</si>
  <si>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</si>
  <si>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</si>
  <si>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</si>
  <si>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</si>
  <si>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</si>
  <si>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</si>
  <si>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</si>
  <si>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</si>
  <si>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</si>
  <si>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</si>
  <si>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</si>
  <si>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</si>
  <si>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</si>
  <si>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</si>
  <si>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</si>
  <si>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</si>
  <si>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</si>
  <si>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</si>
  <si>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</si>
  <si>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</si>
  <si>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</si>
  <si>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</si>
  <si>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</si>
  <si>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</si>
  <si>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</si>
  <si>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</si>
  <si>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</si>
  <si>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</si>
  <si>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</si>
  <si>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</si>
  <si>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</si>
  <si>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</si>
  <si>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</si>
  <si>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</si>
  <si>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</si>
  <si>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</si>
  <si>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</si>
  <si>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</si>
  <si>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</si>
  <si>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</si>
  <si>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</si>
  <si>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</si>
  <si>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</si>
  <si>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</si>
  <si>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</si>
  <si>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</si>
  <si>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</si>
  <si>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</si>
  <si>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</si>
  <si>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</si>
  <si>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</si>
  <si>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</si>
  <si>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</si>
  <si>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</si>
  <si>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</si>
  <si>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</si>
  <si>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</si>
  <si>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</si>
  <si>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</si>
  <si>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</si>
  <si>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</si>
  <si>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</si>
  <si>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</si>
  <si>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</si>
  <si>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</si>
  <si>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</si>
  <si>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</si>
  <si>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</si>
  <si>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</si>
  <si>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</si>
  <si>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</si>
  <si>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</si>
  <si>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</si>
  <si>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</si>
  <si>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</si>
  <si>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</si>
  <si>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</si>
  <si>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</si>
  <si>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</si>
  <si>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</si>
  <si>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</si>
  <si>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</si>
  <si>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</si>
  <si>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</si>
  <si>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</si>
  <si>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</si>
  <si>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</si>
  <si>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</si>
  <si>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</si>
  <si>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</si>
  <si>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</si>
  <si>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</si>
  <si>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</si>
  <si>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</si>
  <si>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</si>
  <si>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</si>
  <si>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</si>
  <si>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</si>
  <si>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</si>
  <si>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</si>
  <si>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</si>
  <si>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</si>
  <si>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</si>
  <si>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</si>
  <si>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</si>
  <si>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</si>
  <si>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</si>
  <si>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</si>
  <si>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</si>
  <si>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</si>
  <si>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</si>
  <si>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</si>
  <si>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</si>
  <si>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</si>
  <si>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</si>
  <si>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</si>
  <si>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</si>
  <si>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</si>
  <si>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</si>
  <si>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</si>
  <si>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</si>
  <si>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</si>
  <si>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</si>
  <si>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</si>
  <si>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</si>
  <si>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</si>
  <si>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</si>
  <si>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</si>
  <si>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</si>
  <si>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</si>
  <si>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</si>
  <si>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</si>
  <si>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</si>
  <si>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</si>
  <si>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</si>
  <si>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</si>
  <si>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</si>
  <si>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</si>
  <si>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</si>
  <si>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</si>
  <si>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</si>
  <si>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</si>
  <si>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</si>
  <si>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</si>
  <si>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</si>
  <si>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</si>
  <si>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</si>
  <si>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</si>
  <si>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</si>
  <si>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</si>
  <si>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</si>
  <si>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</si>
  <si>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</si>
  <si>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</si>
  <si>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</si>
  <si>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</si>
  <si>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</si>
  <si>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</si>
  <si>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</si>
  <si>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</si>
  <si>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</si>
  <si>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</si>
  <si>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</si>
  <si>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</si>
  <si>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</si>
  <si>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</si>
  <si>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</si>
  <si>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</si>
  <si>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</si>
  <si>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</si>
  <si>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</si>
  <si>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</si>
  <si>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</si>
  <si>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</si>
  <si>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</si>
  <si>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</si>
  <si>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</si>
  <si>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</si>
  <si>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</si>
  <si>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</si>
  <si>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</si>
  <si>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</si>
  <si>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</si>
  <si>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</si>
  <si>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</si>
  <si>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</si>
  <si>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</si>
  <si>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</si>
  <si>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</si>
  <si>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</si>
  <si>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</si>
  <si>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</si>
  <si>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</si>
  <si>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</si>
  <si>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</si>
  <si>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</si>
  <si>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</si>
  <si>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</si>
  <si>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</si>
  <si>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</si>
  <si>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</si>
  <si>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</si>
  <si>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</si>
  <si>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</si>
  <si>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</si>
  <si>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</si>
  <si>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</si>
  <si>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</si>
  <si>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</si>
  <si>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</si>
  <si>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</si>
  <si>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</si>
  <si>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</si>
  <si>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</si>
  <si>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</si>
  <si>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</si>
  <si>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</si>
  <si>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</si>
  <si>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</si>
  <si>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</si>
  <si>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</si>
  <si>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</si>
  <si>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</si>
  <si>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</si>
  <si>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</si>
  <si>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</si>
  <si>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</si>
  <si>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</si>
  <si>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</si>
  <si>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</si>
  <si>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</si>
  <si>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</si>
  <si>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</si>
  <si>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</si>
  <si>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</si>
  <si>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</si>
  <si>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</si>
  <si>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</si>
  <si>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</si>
  <si>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</si>
  <si>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</si>
  <si>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</si>
  <si>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</si>
  <si>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</si>
  <si>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</si>
  <si>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</si>
  <si>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</si>
  <si>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</si>
  <si>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</si>
  <si>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</si>
  <si>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</si>
  <si>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</si>
  <si>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</si>
  <si>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</si>
  <si>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</si>
  <si>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</si>
  <si>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</si>
  <si>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</si>
  <si>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</si>
  <si>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</si>
  <si>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</si>
  <si>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</si>
  <si>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</si>
  <si>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</si>
  <si>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</si>
  <si>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</si>
  <si>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</si>
  <si>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</si>
  <si>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</si>
  <si>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</si>
  <si>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</si>
  <si>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</si>
  <si>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</si>
  <si>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</si>
  <si>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</si>
  <si>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</si>
  <si>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</si>
  <si>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</si>
  <si>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</si>
  <si>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</si>
  <si>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</si>
  <si>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</si>
  <si>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</si>
  <si>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</si>
  <si>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</si>
  <si>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</si>
  <si>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</si>
  <si>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</si>
  <si>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</si>
  <si>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</si>
  <si>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</si>
  <si>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</si>
  <si>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</si>
  <si>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</si>
  <si>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</si>
  <si>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</si>
  <si>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</si>
  <si>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</si>
  <si>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</si>
  <si>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</si>
  <si>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</si>
  <si>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</si>
  <si>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</si>
  <si>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</si>
  <si>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</si>
  <si>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</si>
  <si>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</si>
  <si>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</si>
  <si>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</si>
  <si>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</si>
  <si>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</si>
  <si>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</si>
  <si>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</si>
  <si>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</si>
  <si>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</si>
  <si>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</si>
  <si>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</si>
  <si>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</si>
  <si>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</si>
  <si>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</si>
  <si>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</si>
  <si>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</si>
  <si>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</si>
  <si>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</si>
  <si>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</si>
  <si>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</si>
  <si>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</si>
  <si>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</si>
  <si>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</si>
  <si>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</si>
  <si>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</si>
  <si>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</si>
  <si>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</si>
  <si>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</si>
  <si>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</si>
  <si>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</si>
  <si>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</si>
  <si>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</si>
  <si>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</si>
  <si>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</si>
  <si>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</si>
  <si>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</si>
  <si>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</si>
  <si>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</si>
  <si>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</si>
  <si>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</si>
  <si>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</si>
  <si>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</si>
  <si>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</si>
  <si>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</si>
  <si>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</si>
  <si>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</si>
  <si>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</si>
  <si>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</si>
  <si>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</si>
  <si>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</si>
  <si>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</si>
  <si>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</si>
  <si>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</si>
  <si>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</si>
  <si>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</si>
  <si>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</si>
  <si>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</si>
  <si>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</si>
  <si>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</si>
  <si>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</si>
  <si>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</si>
  <si>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</si>
  <si>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</si>
  <si>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</si>
  <si>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</si>
  <si>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</si>
  <si>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</si>
  <si>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</si>
  <si>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</si>
  <si>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</si>
  <si>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</si>
  <si>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</si>
  <si>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</si>
  <si>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</si>
  <si>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</si>
  <si>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</si>
  <si>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</si>
  <si>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</si>
  <si>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</si>
  <si>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</si>
  <si>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</si>
  <si>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</si>
  <si>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</si>
  <si>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</si>
  <si>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</si>
  <si>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</si>
  <si>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</si>
  <si>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</si>
  <si>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</si>
  <si>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</si>
  <si>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</si>
  <si>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</si>
  <si>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</si>
  <si>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</si>
  <si>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</si>
  <si>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</si>
  <si>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</si>
  <si>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</si>
  <si>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</si>
  <si>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</si>
  <si>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</si>
  <si>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</si>
  <si>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</si>
  <si>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</si>
  <si>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</si>
  <si>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</si>
  <si>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</si>
  <si>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</si>
  <si>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</si>
  <si>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</si>
  <si>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</si>
  <si>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</si>
  <si>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</si>
  <si>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</si>
  <si>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</si>
  <si>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</si>
  <si>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</si>
  <si>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</si>
  <si>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</si>
  <si>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</si>
  <si>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</si>
  <si>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</si>
  <si>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</si>
  <si>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</si>
  <si>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</si>
  <si>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</si>
  <si>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</si>
  <si>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</si>
  <si>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</si>
  <si>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</si>
  <si>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</si>
  <si>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</si>
  <si>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</si>
  <si>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</si>
  <si>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</si>
  <si>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</si>
  <si>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</si>
  <si>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</si>
  <si>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</si>
  <si>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</si>
  <si>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</si>
  <si>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</si>
  <si>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</si>
  <si>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</si>
  <si>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</si>
  <si>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</si>
  <si>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</si>
  <si>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</si>
  <si>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</si>
  <si>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</si>
  <si>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</si>
  <si>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</si>
  <si>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</si>
  <si>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</si>
  <si>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</si>
  <si>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</si>
  <si>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</si>
  <si>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</si>
  <si>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</si>
  <si>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</si>
  <si>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</si>
  <si>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</si>
  <si>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</si>
  <si>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</si>
  <si>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</si>
  <si>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</si>
  <si>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</si>
  <si>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</si>
  <si>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</si>
  <si>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</si>
  <si>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</si>
  <si>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</si>
  <si>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</si>
  <si>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</si>
  <si>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</si>
  <si>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</si>
  <si>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</si>
  <si>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</si>
  <si>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</si>
  <si>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</si>
  <si>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</si>
  <si>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</si>
  <si>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</si>
  <si>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</si>
  <si>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</si>
  <si>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</si>
  <si>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</si>
  <si>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</si>
  <si>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</si>
  <si>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</si>
  <si>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</si>
  <si>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</si>
  <si>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</si>
  <si>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</si>
  <si>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</si>
  <si>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</si>
  <si>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</si>
  <si>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</si>
  <si>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</si>
  <si>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</si>
  <si>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</si>
  <si>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</si>
  <si>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</si>
  <si>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</si>
  <si>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</si>
  <si>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</si>
  <si>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</si>
  <si>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</si>
  <si>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</si>
  <si>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</si>
  <si>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</si>
  <si>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</si>
  <si>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</si>
  <si>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</si>
  <si>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</si>
  <si>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</si>
  <si>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</si>
  <si>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</si>
  <si>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</si>
  <si>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</si>
  <si>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</si>
  <si>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</si>
  <si>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</si>
  <si>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</si>
  <si>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</si>
  <si>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</si>
  <si>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</si>
  <si>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</si>
  <si>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</si>
  <si>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</si>
  <si>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</si>
  <si>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</si>
  <si>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</si>
  <si>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</si>
  <si>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</si>
  <si>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</si>
  <si>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</si>
  <si>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</si>
  <si>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</si>
  <si>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</si>
  <si>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</si>
  <si>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</si>
  <si>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</si>
  <si>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</si>
  <si>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</si>
  <si>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</si>
  <si>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</si>
  <si>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</si>
  <si>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</si>
  <si>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</si>
  <si>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</si>
  <si>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</si>
  <si>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</si>
  <si>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</si>
  <si>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</si>
  <si>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</si>
  <si>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</si>
  <si>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</si>
  <si>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</si>
  <si>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</si>
  <si>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</si>
  <si>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</si>
  <si>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</si>
  <si>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</si>
  <si>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</si>
  <si>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</si>
  <si>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</si>
  <si>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</si>
  <si>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</si>
  <si>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</si>
  <si>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</si>
  <si>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</si>
  <si>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</si>
  <si>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</si>
  <si>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</si>
  <si>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</si>
  <si>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</si>
  <si>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</si>
  <si>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</si>
  <si>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</si>
  <si>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</si>
  <si>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</si>
  <si>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</si>
  <si>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</si>
  <si>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</si>
  <si>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</si>
  <si>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</si>
  <si>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</si>
  <si>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</si>
  <si>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</si>
  <si>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</si>
  <si>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</si>
  <si>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</si>
  <si>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</si>
  <si>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</si>
  <si>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</si>
  <si>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</si>
  <si>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</si>
  <si>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</si>
  <si>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</si>
  <si>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</si>
  <si>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</si>
  <si>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</si>
  <si>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</si>
  <si>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</si>
  <si>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</si>
  <si>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</si>
  <si>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</si>
  <si>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</si>
  <si>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</si>
  <si>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</si>
  <si>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</si>
  <si>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</si>
  <si>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</si>
  <si>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</si>
  <si>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</si>
  <si>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</si>
  <si>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</si>
  <si>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</si>
  <si>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</si>
  <si>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</si>
  <si>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</si>
  <si>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</si>
  <si>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</si>
  <si>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</si>
  <si>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</si>
  <si>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</si>
  <si>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</si>
  <si>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</si>
  <si>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</si>
  <si>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</si>
  <si>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</si>
  <si>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</si>
  <si>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</si>
  <si>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</si>
  <si>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</si>
  <si>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</si>
  <si>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</si>
  <si>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</si>
  <si>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</si>
  <si>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</si>
  <si>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</si>
  <si>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</si>
  <si>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</si>
  <si>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</si>
  <si>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</si>
  <si>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</si>
  <si>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</si>
  <si>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</si>
  <si>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</si>
  <si>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</si>
  <si>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</si>
  <si>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</si>
  <si>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</si>
  <si>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</si>
  <si>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</si>
  <si>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</si>
  <si>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</si>
  <si>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</si>
  <si>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</si>
  <si>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</si>
  <si>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</si>
  <si>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</si>
  <si>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</si>
  <si>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</si>
  <si>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</si>
  <si>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</si>
  <si>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</si>
  <si>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</si>
  <si>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</si>
  <si>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</si>
  <si>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</si>
  <si>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</si>
  <si>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</si>
  <si>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</si>
  <si>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</si>
  <si>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</si>
  <si>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</si>
  <si>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</si>
  <si>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</si>
  <si>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</si>
  <si>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</si>
  <si>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</si>
  <si>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</si>
  <si>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</si>
  <si>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</si>
  <si>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</si>
  <si>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</si>
  <si>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</si>
  <si>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</si>
  <si>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</si>
  <si>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</si>
  <si>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</si>
  <si>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</si>
  <si>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</si>
  <si>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</si>
  <si>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</si>
  <si>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</si>
  <si>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</si>
  <si>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</si>
  <si>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</si>
  <si>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</si>
  <si>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</si>
  <si>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</si>
  <si>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</si>
  <si>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</si>
  <si>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</si>
  <si>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</si>
  <si>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</si>
  <si>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</si>
  <si>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</si>
  <si>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</si>
  <si>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</si>
  <si>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</si>
  <si>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</si>
  <si>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</si>
  <si>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</si>
  <si>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</si>
  <si>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</si>
  <si>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</si>
  <si>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</si>
  <si>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</si>
  <si>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</si>
  <si>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</si>
  <si>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</si>
  <si>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</si>
  <si>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</si>
  <si>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</si>
  <si>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</si>
  <si>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</si>
  <si>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</si>
  <si>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</si>
  <si>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</si>
  <si>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</si>
  <si>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</si>
  <si>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</si>
  <si>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</si>
  <si>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</si>
  <si>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</si>
  <si>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</si>
  <si>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</si>
  <si>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</si>
  <si>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</si>
  <si>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</si>
  <si>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</si>
  <si>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</si>
  <si>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</si>
  <si>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</si>
  <si>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</si>
  <si>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</si>
  <si>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</si>
  <si>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</si>
  <si>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</si>
  <si>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</si>
  <si>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</si>
  <si>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</si>
  <si>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</si>
  <si>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</si>
  <si>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</si>
  <si>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</si>
  <si>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</si>
  <si>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</si>
  <si>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</si>
  <si>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</si>
  <si>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</si>
  <si>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</si>
  <si>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</si>
  <si>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</si>
  <si>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</si>
  <si>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</si>
  <si>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</si>
  <si>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</si>
  <si>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</si>
  <si>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</si>
  <si>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</si>
  <si>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</si>
  <si>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</si>
  <si>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</si>
  <si>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</si>
  <si>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</si>
  <si>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</si>
  <si>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</si>
  <si>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</si>
  <si>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</si>
  <si>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</si>
  <si>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</si>
  <si>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</si>
  <si>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</si>
  <si>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</si>
  <si>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</si>
  <si>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</si>
  <si>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</si>
  <si>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</si>
  <si>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</si>
  <si>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</si>
  <si>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</si>
  <si>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</si>
  <si>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</si>
  <si>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</si>
  <si>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</si>
  <si>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</si>
  <si>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</si>
  <si>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</si>
  <si>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</si>
  <si>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</si>
  <si>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</si>
  <si>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</si>
  <si>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</si>
  <si>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</si>
  <si>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</si>
  <si>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</si>
  <si>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</si>
  <si>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</si>
  <si>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</si>
  <si>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</si>
  <si>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</si>
  <si>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</si>
  <si>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</si>
  <si>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</si>
  <si>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</si>
  <si>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</si>
  <si>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</si>
  <si>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</si>
  <si>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</si>
  <si>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</si>
  <si>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</si>
  <si>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</si>
  <si>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</si>
  <si>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</si>
  <si>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</si>
  <si>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</si>
  <si>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</si>
  <si>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</si>
  <si>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</si>
  <si>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</si>
  <si>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</si>
  <si>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</si>
  <si>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</si>
  <si>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</si>
  <si>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</si>
  <si>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</si>
  <si>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</si>
  <si>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</si>
  <si>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</si>
  <si>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</si>
  <si>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</si>
  <si>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</si>
  <si>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</si>
  <si>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</si>
  <si>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</si>
  <si>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</si>
  <si>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</si>
  <si>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</si>
  <si>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</si>
  <si>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</si>
  <si>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</si>
  <si>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</si>
  <si>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</si>
  <si>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</si>
  <si>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</si>
  <si>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</si>
  <si>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</si>
  <si>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</si>
  <si>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</si>
  <si>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</si>
  <si>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</si>
  <si>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</si>
  <si>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</si>
  <si>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</si>
  <si>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</si>
  <si>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</si>
  <si>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</si>
  <si>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</si>
  <si>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</si>
  <si>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</si>
  <si>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</si>
  <si>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</si>
  <si>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</si>
  <si>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</si>
  <si>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</si>
  <si>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</si>
  <si>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</si>
  <si>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</si>
  <si>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</si>
  <si>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</si>
  <si>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</si>
  <si>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</si>
  <si>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</si>
  <si>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</si>
  <si>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</si>
  <si>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</si>
  <si>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</si>
  <si>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</si>
  <si>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</si>
  <si>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</si>
  <si>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</si>
  <si>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</si>
  <si>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</si>
  <si>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</si>
  <si>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</si>
  <si>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</si>
  <si>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</si>
  <si>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</si>
  <si>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</si>
  <si>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</si>
  <si>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</si>
  <si>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</si>
  <si>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</si>
  <si>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</si>
  <si>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</si>
  <si>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</si>
  <si>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</si>
  <si>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</si>
  <si>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</si>
  <si>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</si>
  <si>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</si>
  <si>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</si>
  <si>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</si>
  <si>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</si>
  <si>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</si>
  <si>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</si>
  <si>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</si>
  <si>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</si>
  <si>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</si>
  <si>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</si>
  <si>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</si>
  <si>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</si>
  <si>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</si>
  <si>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</si>
  <si>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</si>
  <si>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</si>
  <si>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</si>
  <si>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</si>
  <si>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</si>
  <si>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</si>
  <si>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</si>
  <si>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</si>
  <si>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</si>
  <si>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</si>
  <si>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</si>
  <si>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</si>
  <si>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</si>
  <si>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</si>
  <si>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</si>
  <si>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</si>
  <si>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</si>
  <si>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</si>
  <si>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</si>
  <si>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</si>
  <si>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</si>
  <si>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</si>
  <si>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</si>
  <si>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</si>
  <si>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</si>
  <si>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</si>
  <si>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</si>
  <si>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</si>
  <si>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</si>
  <si>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</si>
  <si>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</si>
  <si>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</si>
  <si>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</si>
  <si>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</si>
  <si>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</si>
  <si>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</si>
  <si>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</si>
  <si>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</si>
  <si>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</si>
  <si>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</si>
  <si>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</si>
  <si>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</si>
  <si>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</si>
  <si>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</si>
  <si>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</si>
  <si>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</si>
  <si>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</si>
  <si>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</si>
  <si>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</si>
  <si>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</si>
  <si>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</si>
  <si>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</si>
  <si>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</si>
  <si>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</si>
  <si>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</si>
  <si>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</si>
  <si>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</si>
  <si>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</si>
  <si>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</si>
  <si>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</si>
  <si>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</si>
  <si>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</si>
  <si>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</si>
  <si>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</si>
  <si>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</si>
  <si>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</si>
  <si>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</si>
  <si>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</si>
  <si>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</si>
  <si>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</si>
  <si>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</si>
  <si>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</si>
  <si>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</si>
  <si>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</si>
  <si>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</si>
  <si>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</si>
  <si>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</si>
  <si>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</si>
  <si>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</si>
  <si>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</si>
  <si>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</si>
  <si>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</si>
  <si>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</si>
  <si>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</si>
  <si>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</si>
  <si>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</si>
  <si>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</si>
  <si>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</si>
  <si>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</si>
  <si>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</si>
  <si>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</si>
  <si>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</si>
  <si>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</si>
  <si>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</si>
  <si>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</si>
  <si>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</si>
  <si>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</si>
  <si>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</si>
  <si>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</si>
  <si>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</si>
  <si>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</si>
  <si>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</si>
  <si>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</si>
  <si>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</si>
  <si>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</si>
  <si>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</si>
  <si>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</si>
  <si>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</si>
  <si>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</si>
  <si>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</si>
  <si>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</si>
  <si>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</si>
  <si>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</si>
  <si>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</si>
  <si>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</si>
  <si>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</si>
  <si>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</si>
  <si>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</si>
  <si>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</si>
  <si>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</si>
  <si>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</si>
  <si>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</si>
  <si>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</si>
  <si>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</si>
  <si>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</si>
  <si>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</si>
  <si>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</si>
  <si>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</si>
  <si>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</si>
  <si>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</si>
  <si>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</si>
  <si>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</si>
  <si>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</si>
  <si>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</si>
  <si>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</si>
  <si>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</si>
  <si>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</si>
  <si>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</si>
  <si>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</si>
  <si>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</si>
  <si>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</si>
  <si>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</si>
  <si>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</si>
  <si>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</si>
  <si>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</si>
  <si>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</si>
  <si>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</si>
  <si>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</si>
  <si>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</si>
  <si>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</si>
  <si>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</si>
  <si>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</si>
  <si>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</si>
  <si>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</si>
  <si>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</si>
  <si>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</si>
  <si>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</si>
  <si>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</si>
  <si>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</si>
  <si>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</si>
  <si>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</si>
  <si>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</si>
  <si>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</si>
  <si>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</si>
  <si>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</si>
  <si>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</si>
  <si>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</si>
  <si>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</si>
  <si>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</si>
  <si>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</si>
  <si>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</si>
  <si>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</si>
  <si>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</si>
  <si>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</si>
  <si>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</si>
  <si>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</si>
  <si>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</si>
  <si>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</si>
  <si>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</si>
  <si>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</si>
  <si>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</si>
  <si>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</si>
  <si>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</si>
  <si>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</si>
  <si>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</si>
  <si>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</si>
  <si>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</si>
  <si>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</si>
  <si>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</si>
  <si>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</si>
  <si>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</si>
  <si>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</si>
  <si>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</si>
  <si>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</si>
  <si>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</si>
  <si>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</si>
  <si>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</si>
  <si>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</si>
  <si>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</si>
  <si>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</si>
  <si>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</si>
  <si>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</si>
  <si>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</si>
  <si>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</si>
  <si>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</si>
  <si>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</si>
  <si>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</si>
  <si>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</si>
  <si>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</si>
  <si>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</si>
  <si>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</si>
  <si>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</si>
  <si>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</si>
  <si>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</si>
  <si>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</si>
  <si>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</si>
  <si>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</si>
  <si>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</si>
  <si>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</si>
  <si>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</si>
  <si>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80 MIN</t>
  </si>
  <si>
    <t>PCM-20251126-00000602</t>
  </si>
  <si>
    <t xml:space="preserve">2025-11-26 08:47:47
</t>
  </si>
  <si>
    <t xml:space="preserve"> Restored by PG </t>
  </si>
  <si>
    <t xml:space="preserve"> no pcm </t>
  </si>
  <si>
    <t>riy2075</t>
  </si>
  <si>
    <t xml:space="preserve">2025-11-26 09:09:45
</t>
  </si>
  <si>
    <t>90 min</t>
  </si>
  <si>
    <t>PCM-20251126-00000792</t>
  </si>
  <si>
    <t xml:space="preserve">2025-11-26 10:51:20
</t>
  </si>
  <si>
    <t>120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</si>
  <si>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</si>
  <si>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</si>
  <si>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</si>
  <si>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</si>
  <si>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</si>
  <si>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</si>
  <si>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</si>
  <si>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</si>
  <si>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</si>
  <si>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</si>
  <si>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</si>
  <si>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</si>
  <si>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</si>
  <si>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</si>
  <si>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</si>
  <si>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</si>
  <si>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10 Mins</t>
  </si>
  <si>
    <t xml:space="preserve">SCECO Blackout team checking one by one </t>
  </si>
  <si>
    <t>PCM-20251126-00000765</t>
  </si>
  <si>
    <t>PCM-20251126-00000613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</si>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</sst>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3" dataDxfId="22" headerRowBorderDxfId="20" tableBorderDxfId="21">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324.52879837962973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45987.477224305556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45987.477224305556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45987.477224305556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45987.477224305556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45987.477224305556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45987.477224305556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45987.477224305556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45987.477224305556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45987.477224305556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45987.477224305556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45987.477224305556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45987.477224305556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45987.477224305556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45987.477224305556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45987.477224305556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45987.477224305556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45987.477224305556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45987.477224305556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45987.477224305556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45987.477224305556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45987.477224305556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45987.477224305556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45987.477224305556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45987.477224305556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45987.477224305556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45987.477224305556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45987.477224305556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45987.477224305556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45987.477224305556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45987.477224305556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45987.477224305556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45987.477224305556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45987.477224305556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45987.477224305556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45987.477224305556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45987.477224305556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45987.477224305556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45987.477224305556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45987.477224305556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45987.477224305556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45987.477224305556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45987.477224305556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45987.477224305556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45987.477224305556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45987.477224305556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45987.477224305556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45987.477224305556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45987.477224305556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45987.477224305556</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45987.477224305556</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162.47738645833306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3.0898054398130625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8.1900347220653202E-2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9.7756828705314547E-2</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45987.477224421295</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1.974756944400724E-2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45987.477224421295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45987.477224421295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45987.477224421295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45987.477224421295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45987.477224421295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45987.477224421295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45987.477224421295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45987.477224421295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45987.477224421295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45987.477224421295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45987.477224421295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45987.477224421295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45987.477224421295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45987.477224421295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45987.477224421295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45987.477224421295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45987.477224421295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45987.477224421295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45987.477224421295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45987.477224421295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45987.477224421295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45987.477224421295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45987.477224421295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45987.477224421295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45987.477224421295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45987.477224421295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45987.477224421295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45987.477224421295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45987.477224421295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45987.477224421295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45987.477224421295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45987.477224421295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45987.477224421295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45987.477224421295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45987.477224421295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45987.477224421295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45987.477224421295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45987.477224421295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45987.477224421295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45987.477224421295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45987.477224421295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45987.477224421295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45987.477224421295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45987.477224421295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45987.477224421295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45987.477224421295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45987.477224421295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45987.477224421295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45987.477224421295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45987.477224421295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45987.477224421295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45987.477224421295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45987.477224421295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45987.477224421295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45987.477224421295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45987.477224421295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45987.477224421295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45987.477224421295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45987.477224421295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45987.477224421295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45987.477224421295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45987.477224421295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45987.477224421295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45987.477224421295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45987.477224421295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45987.477224421295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45987.477224421295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45987.477224421295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45987.477224421295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45987.477224421295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45987.477224421295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45987.477224421295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45987.477224421295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45987.477224421295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45987.477224421295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45987.477224421295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45987.477224421295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45987.477224421295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45987.477224421295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45987.477224421295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45987.477224421295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45987.477224421295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45987.477224421295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45987.477224421295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45987.477224421295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45987.477224421295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45987.477224421295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45987.477224421295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45987.477224421295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45987.477224421295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45987.477224421295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45987.477224421295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45987.477224421295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45987.477224421295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45987.477224421295</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45987.477224421295</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45987.477224421295</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45987.477224421295</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45987.477224421295</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45987.477224421295</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45987.477224421295</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45987.477224421295</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45987.477224421295</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45987.477224421295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45987.477224421295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45987.477224421295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45987.477224421295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45987.477224421295</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45987.477224421295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45987.477224421295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45987.477224421295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45987.477224421295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45987.477224421295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45987.477224421295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45987.477224421295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45987.477224421295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45987.477224421295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45987.477224421295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45987.477224421295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45987.477224421295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45987.477224421295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45987.477224421295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45987.477224421295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45987.477224421295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45987.477224421295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45987.477224421295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45987.477224421295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45987.477224421295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45987.477224421295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45987.477224421295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45987.477224421295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45987.477224421295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45987.477224421295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45987.477224421295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45987.477224421295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45987.477224421295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45987.477224421295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45987.477224421295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45987.477224421295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45987.477224421295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45987.477224421295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45987.477224421295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45987.477224421295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45987.477224421295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45987.477224421295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45987.477224421295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45987.477224421295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45987.477224421295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45987.477224421295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45987.477224421295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45987.477224421295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45987.477224421295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45987.477224421295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45987.477224421295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45987.477224421295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45987.477224421295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45987.477224421295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45987.477224421295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45987.477224421295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45987.477224421295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45987.477224421295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45987.477224421295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45987.477224421295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45987.477224421295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45987.477224421295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45987.477224421295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45987.477224421295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45987.477224421295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45987.477224421295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45987.477224421295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45987.477224421295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45987.477224421295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45987.477224421295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45987.477224421295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45987.477224421295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45987.477224421295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45987.477224421295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45987.477224421295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45987.477224421295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45987.477224421295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45987.477224421295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45987.477224421295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45987.477224421295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45987.477224421295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45987.477224421295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45987.477224421295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45987.477224421295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45987.477224421295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45987.477224421295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45987.477224421295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45987.477224421295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45987.477224421295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45987.477224421295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45987.477224421295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45987.477224421295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45987.477224421295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45987.477224421295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45987.477224421295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45987.477224421295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45987.477224421295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45987.477224421295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45987.477224421295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45987.477224421295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45987.477224421295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45987.477224421295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45987.477224421295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45987.477224421295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45987.477224421295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45987.477224421295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45987.477224421295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45987.477224421295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45987.477224421295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45987.477224421295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45987.477224421295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45987.477224421295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45987.477224421295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45987.477224421295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45987.477224421295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45987.477224421295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45987.477224421295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45987.477224421295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45987.477224421295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45987.477224421295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45987.477224421295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45987.477224421295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45987.477224421295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45987.477224421295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45987.477224421295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45987.477224421295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45987.477224421295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45987.477224421295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45987.477224421295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45987.477224421295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45987.477224421295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45987.477224421295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45987.477224421295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45987.477224421295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45987.477224421295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45987.477224421295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45987.477224421295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45987.477224421295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45987.477224421295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45987.477224421295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45987.477224421295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45987.477224421295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45987.477224421295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45987.477224421295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45987.477224421295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45987.477224421295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45987.477224421295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45987.477224421295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45987.477224421295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45987.477224421295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45987.477224421295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45987.477224421295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45987.477224421295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45987.477224421295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45987.477224421295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45987.477224421295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45987.477224421295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45987.477224421295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45987.477224421295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45987.477224421295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45987.477224421295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45987.477224421295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45987.477224421295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45987.477224421295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45987.477224421295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45987.477224421295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45987.477224421295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45987.477224421295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45987.477224421295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45987.477224421295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45987.477224421295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45987.477224421295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45987.477224421295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45987.477224421295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45987.477224421295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45987.477224421295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45987.477224421295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45987.477224421295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45987.477224421295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45987.477224421295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45987.477224421295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45987.477224421295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45987.477224421295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45987.477224421295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45987.477224421295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45987.477224421295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45987.477224421295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45987.477224421295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45987.477224421295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45987.477224421295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45987.477224421295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45987.477224421295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45987.477224421295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45987.477224421295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45987.477224421295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45987.477224421295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45987.477224421295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45987.477224421295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45987.477224421295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45987.477224421295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45987.477224421295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45987.477224421295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45987.477224421295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45987.477224421295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45987.477224421295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45987.477224421295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45987.477224421295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45987.477224421295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45987.477224421295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45987.477224421295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45987.477224421295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45987.477224421295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45987.477224421295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45987.477224421295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45987.477224421295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45987.477224421295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45987.477224421295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45987.477224421295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45987.477224421295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45987.477224421295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45987.477224421295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45987.477224421295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45987.477224421295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45987.477224421295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45987.477224421295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45987.477224421295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45987.477224421295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45987.477224421295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45987.477224421295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45987.477224421295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45987.477224421295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45987.477224421295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45987.477224421295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45987.477224421295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45987.477224421295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45987.477224421295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45987.477224421295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45987.477224421295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45987.477224421295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45987.477224421295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45987.477224421295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45987.477224421295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45987.477224421295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45987.477224421295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45987.477224421295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45987.477224421295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45987.477224421295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45987.477224421295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45987.477224421295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45987.477224421295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45987.477224421295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45987.477224421295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45987.477224421295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45987.477224421295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45987.477224421295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45987.477224421295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45987.477224421295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45987.477224421295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45987.477224421295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45987.477224421295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45987.477224421295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45987.477224421295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45987.477224421295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45987.477224421295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45987.477224421295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45987.477224421295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45987.477224421295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45987.477224421295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45987.477224421295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45987.477224421295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45987.477224421295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45987.477224421295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45987.477224421295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45987.477224421295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45987.477224421295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45987.477224421295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45987.477224421295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45987.477224421295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45987.477224421295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45987.477224421295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45987.477224421295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45987.477224421295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45987.477224421295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45987.477224421295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45987.477224421295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45987.477224421295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45987.477224421295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45987.477224421295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45987.477224421295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45987.477224421295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45987.477224421295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45987.477224421295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45987.477224421295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45987.477224421295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45987.477224421295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45987.477224421295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45987.477224421295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45987.477224421295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45987.477224421295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45987.477224421295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45987.477224421295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45987.477224421295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45987.477224421295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45987.477224421295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45987.477224421295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45987.477224421295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45987.477224421295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45987.477224421295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45987.477224421295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45987.477224421295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45987.477224421295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45987.477224421295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45987.477224421295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45987.477224421295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45987.477224421295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45987.477224421295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45987.477224421295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45987.477224421295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45987.477224421295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45987.477224421295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45987.477224421295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45987.477224421295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45987.477224421295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45987.477224421295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45987.477224421295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45987.477224421295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45987.477224421295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45987.477224421295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45987.477224421295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45987.477224421295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45987.477224421295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45987.477224421295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45987.477224421295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45987.477224421295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45987.477224421295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45987.477224421295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45987.477224421295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45987.477224421295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45987.477224421295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45987.477224421295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45987.477224421295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45987.477224421295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45987.477224421295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45987.477224421295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45987.477224421295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45987.477224421295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45987.477224421295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45987.477224421295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45987.477224421295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45987.477224421295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45987.477224421295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45987.477224421295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45987.477224421295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45987.477224421295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45987.477224421295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45987.477224421295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45987.477224421295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45987.477224421295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45987.477224421295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45987.477224421295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45987.477224421295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45987.477224421295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45987.477224421295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45987.477224421295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45987.477224421295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45987.477224421295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45987.477224421295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45987.477224421295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45987.477224421295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45987.477224421295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45987.477224421295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45987.477224421295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45987.477224421295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45987.477224421295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45987.477224421295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45987.477224421295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45987.477224421295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45987.477224421295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45987.477224421295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45987.477224421295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45987.477224421295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45987.477224421295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45987.477224421295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45987.477224421295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45987.477224421295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45987.477224421295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45987.477224421295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45987.477224421295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45987.477224421295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45987.477224421295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45987.477224421295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45987.477224421295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45987.477224421295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45987.477224421295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45987.477224421295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45987.477224421295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45987.477224421295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45987.477224421295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45987.477224421295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45987.477224421295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45987.477224421295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45987.477224421295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45987.477224421295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45987.477224421295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45987.477224421295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45987.477224421295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45987.477224421295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45987.477224421295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45987.477224421295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45987.477224421295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45987.477224421295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45987.477224421295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45987.477224421295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45987.477224421295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45987.477224421295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45987.477224421295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45987.477224421295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45987.477224421295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45987.477224421295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45987.477224421295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45987.477224421295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45987.477224421295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45987.477224421295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45987.477224421295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45987.477224421295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45987.477224421295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45987.477224421295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45987.477224421295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45987.477224421295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45987.477224421295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45987.477224421295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45987.477224421295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45987.477224421295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45987.477224421295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45987.477224421295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45987.477224421295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45987.477224421295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45987.477224421295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45987.477224421295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45987.477224421295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45987.477224421295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45987.477224421295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45987.477224421295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45987.477224421295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45987.477224421295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45987.477224421295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45987.477224421295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45987.477224421295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45987.477224421295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45987.477224421295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45987.477224421295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45987.477224421295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45987.477224421295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45987.477224421295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45987.477224421295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45987.477224421295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45987.477224421295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45987.477224421295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45987.477224421295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45987.477224421295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45987.477224421295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45987.477224421295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45987.477224421295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45987.477224421295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45987.477224421295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45987.477224421295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45987.477224421295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45987.477224421295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45987.477224421295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45987.477224421295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45987.477224421295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45987.477224421295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45987.477224421295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45987.477224421295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45987.477224421295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45987.477224421295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45987.477224421295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45987.477224421295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45987.477224421295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45987.477224421295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45987.477224421295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45987.477224421295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45987.477224421295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45987.477224421295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45987.477224421295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45987.477224421295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45987.477224421295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45987.477224421295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45987.477224421295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45987.477224421295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45987.477224421295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45987.477224421295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45987.477224421295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45987.477224421295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45987.477224421295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45987.477224421295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45987.477224421295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45987.477224421295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45987.477224421295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45987.477224421295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45987.477224421295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45987.477224421295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45987.477224421295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45987.477224421295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45987.477224421295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45987.477224421295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45987.477224421295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45987.477224421295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45987.477224421295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45987.477224421295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45987.477224421295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45987.477224421295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45987.477224421295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45987.477224421295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45987.477224421295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45987.477224421295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45987.477224421295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45987.477224421295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45987.477224421295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45987.477224421295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45987.477224421295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45987.477224421295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45987.477224421295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45987.477224421295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45987.477224421295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45987.477224421295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45987.477224421295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45987.477224421295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45987.477224421295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45987.477224421295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45987.477224421295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45987.477224421295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45987.477224421295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45987.477224421295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45987.477224421295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45987.477224421295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45987.477224421295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45987.477224421295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45987.477224421295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45987.477224421295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45987.477224421295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45987.477224421295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45987.477224421295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45987.477224421295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45987.477224421295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45987.477224421295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45987.477224421295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45987.477224421295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45987.477224421295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45987.477224421295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45987.477224421295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45987.477224421295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45987.477224421295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45987.477224421295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45987.477224421295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45987.477224421295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45987.477224421295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45987.477224421295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45987.477224421295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45987.477224421295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45987.477224421295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45987.477224421295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45987.477224421295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45987.477224421295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45987.477224421295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45987.477224421295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45987.477224421295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45987.477224421295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45987.477224421295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45987.477224421295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45987.477224421295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45987.477224421295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45987.477224421295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45987.477224421295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45987.477224421295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45987.477224421295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45987.477224421295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45987.477224421295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45987.477224421295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45987.477224421295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45987.477224421295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45987.477224421295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45987.477224421295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45987.477224421295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45987.477224421295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45987.477224421295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45987.477224421295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45987.477224421295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45987.477224421295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45987.477224421295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45987.477224421295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45987.477224421295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45987.477224421295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45987.477224421295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45987.477224421295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45987.477224421295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45987.477224421295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45987.477224421295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45987.477224421295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45987.477224421295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45987.477224421295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45987.477224421295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45987.477224421295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45987.477224421295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45987.477224421295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45987.477224421295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45987.477224421295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45987.477224421295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45987.477224421295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45987.477224421295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45987.477224421295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45987.477224421295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45987.477224421295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45987.477224421295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45987.477224421295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45987.477224421295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45987.477224421295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45987.477224421295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45987.477224421295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45987.477224421295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45987.477224421295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45987.477224421295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45987.477224421295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45987.477224421295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45987.477224421295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45987.477224421295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45987.477224421295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45987.477224421295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45987.477224421295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45987.477224421295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45987.477224421295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45987.477224421295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45987.477224421295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45987.477224421295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45987.477224421295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45987.477224421295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45987.477224421295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45987.477224421295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45987.477224421295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45987.477224421295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45987.477224421295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45987.477224421295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45987.477224421295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45987.477224421295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45987.477224421295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45987.477224421295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45987.477224421295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45987.477224421295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45987.477224421295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45987.477224421295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45987.477224421295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45987.477224421295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45987.477224421295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45987.477224421295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45987.477224421295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45987.477224421295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45987.477224421295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45987.477224421295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45987.477224421295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45987.477224421295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45987.477224421295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45987.477224421295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45987.477224421295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45987.477224421295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45987.477224421295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45987.477224421295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45987.477224421295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45987.477224421295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45987.477224421295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45987.477224421295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45987.477224421295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45987.477224421295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45987.477224421295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45987.477224421295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45987.477224421295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45987.477224421295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45987.477224421295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45987.477224421295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45987.477224421295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45987.477224421295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45987.477224421295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45987.477224421295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45987.477224421295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45987.477224421295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45987.477224421295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45987.477224421295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45987.477224421295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45987.477224421295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45987.477224421295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45987.477224421295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45987.477224421295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45987.477224421295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45987.477224421295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45987.477224421295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45987.477224421295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45987.477224421295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45987.477224421295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45987.477224421295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45987.477224421295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45987.477224421295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45987.477224421295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45987.477224421295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45987.477224421295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45987.477224421295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45987.477224421295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45987.477224421295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45987.477224421295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45987.477224421295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45987.477224421295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45987.477224421295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45987.477224421295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45987.477224421295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45987.477224421295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45987.477224421295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45987.477224421295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45987.477224421295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45987.477224421295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45987.477224421295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45987.477224421295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45987.477224421295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45987.477224421295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45987.477224421295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45987.477224421295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45987.477224421295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45987.477224421295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45987.477224421295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45987.477224421295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45987.477224421295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45987.477224421295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45987.477224421295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45987.477224421295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45987.477224421295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45987.477224421295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45987.477224421295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45987.477224421295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45987.477224421295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45987.477224421295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45987.477224421295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45987.477224421295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45987.477224421295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45987.477224421295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45987.477224421295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45987.477224421295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45987.477224421295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45987.477224421295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45987.477224421295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45987.477224421295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45987.477224421295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45987.477224421295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45987.477224421295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45987.477224421295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45987.477224421295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45987.477224421295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45987.477224421295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45987.477224421295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45987.477224421295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45987.477224421295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45987.477224421295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45987.477224421295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45987.477224421295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45987.477224421295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45987.477224421295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45987.477224421295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45987.477224421295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45987.477224421295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45987.477224421295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45987.477224421295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45987.477224421295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45987.477224421295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45987.477224421295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45987.477224421295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45987.477224421295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45987.477224421295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45987.477224421295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45987.477224421295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45987.477224421295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45987.477224421295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45987.477224421295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45987.477224421295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45987.477224421295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45987.477224421295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45987.477224421295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45987.477224421295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45987.477224421295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45987.477224421295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45987.477224421295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45987.477224421295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45987.477224421295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45987.477224421295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45987.477224421295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45987.477224421295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45987.477224421295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45987.477224421295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45987.477224421295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45987.477224421295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45987.477224421295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45987.477224421295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45987.477224421295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45987.477224421295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45987.477224421295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45987.477224421295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45987.477224421295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45987.477224421295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45987.477224421295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45987.477224421295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45987.477224421295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45987.477224421295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45987.477224421295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45987.477224421295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45987.477224421295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45987.477224421295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45987.477224421295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45987.477224421295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45987.477224421295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45987.477224421295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45987.477224421295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45987.477224421295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45987.477224421295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45987.477224421295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45987.477224421295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45987.477224421295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45987.477224421295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45987.477224421295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45987.477224421295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45987.477224421295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45987.477224421295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45987.477224421295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45987.477224421295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45987.477224421295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45987.477224421295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45987.477224421295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45987.477224421295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45987.477224421295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45987.477224421295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45987.477224421295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45987.477224421295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45987.477224421295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45987.477224421295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45987.477224421295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45987.477224421295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45987.477224421295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45987.477224421295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45987.477224421295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45987.477224421295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45987.477224421295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45987.477224421295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45987.477224421295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45987.477224421295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45987.477224421295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45987.477224421295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45987.477224421295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45987.477224421295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45987.477224421295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45987.477224421295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45987.477224421295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45987.477224421295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45987.477224421295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45987.477224421295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45987.477224421295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45987.477224421295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45987.477224421295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45987.477224421295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45987.477224421295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45987.477224421295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45987.477224421295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45987.477224421295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45987.477224421295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45987.477224421295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45987.477224421295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45987.477224421295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45987.477224421295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45987.477224421295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45987.477224421295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45987.477224421295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45987.477224421295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45987.477224421295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45987.477224421295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45987.477224421295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45987.477224421295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45987.477224421295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45987.477224421295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45987.477224421295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45987.477224421295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45987.477224421295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45987.477224421295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45987.477224421295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45987.477224421295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45987.477224421295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45987.477224421295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45987.477224421295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45987.477224421295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45987.477224421295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45987.477224421295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45987.477224421295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45987.477224421295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45987.477224421295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45987.477224421295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45987.477224421295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45987.477224421295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45987.477224421295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45987.477224421295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45987.477224421295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45987.477224421295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45987.477224421295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45987.477224421295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45987.477224421295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45987.477224421295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45987.477224421295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45987.477224421295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45987.477224421295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45987.477224421295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45987.477224421295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45987.477224421295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45987.477224421295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45987.477224421295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45987.477224421295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45987.477224421295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45987.477224421295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45987.477224421295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45987.477224421295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45987.477224421295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45987.477224421295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45987.477224421295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45987.477224421295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45987.477224421295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45987.477224421295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45987.477224421295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45987.477224421295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45987.477224421295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45987.477224421295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45987.477224421295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45987.477224421295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45987.477224421295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45987.477224421295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45987.477224421295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45987.477224421295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45987.477224421295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45987.477224421295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45987.477224421295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45987.477224421295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45987.477224421295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45987.477224421295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45987.477224421295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45987.477224421295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45987.477224421295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45987.477224421295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45987.477224421295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45987.477224421295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45987.477224421295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45987.477224421295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45987.477224421295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45987.477224421295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45987.477224421295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45987.477224421295</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45987.477224421295</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283.99650682869833</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0.1015299768478144</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45987.477224421295</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45987.477224421295</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45987.477224421295</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45987.477224421295</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45987.477224421295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45987.477224421295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45987.477224421295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45987.477224421295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45987.477224421295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45987.477224421295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45987.477224421295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45987.477224421295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45987.477224421295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45987.477224421295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45987.477224421295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45987.477224421295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45987.477224421295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45987.477224421295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45987.477224421295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45987.477224421295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45987.477224421295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45987.477224421295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45987.477224421295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45987.477224421295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45987.477224421295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45987.477224421295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45987.477224421295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45987.477224421295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45987.477224421295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45987.477224421295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45987.477224421295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45987.477224421295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45987.477224421295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45987.477224421295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45987.477224421295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45987.477224421295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45987.477224421295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45987.477224421295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45987.477224421295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45987.477224421295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45987.477224421295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45987.477224421295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45987.477224421295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45987.477224421295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45987.477224421295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45987.477224421295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45987.477224421295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45987.477224421295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45987.477224421295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45987.477224421295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45987.477224421295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45987.477224421295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45987.477224421295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45987.477224421295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45987.477224421295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45987.477224421295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45987.477224421295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45987.477224421295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45987.477224421295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45987.477224421295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45987.477224421295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45987.477224421295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45987.477224421295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45987.477224421295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45987.477224421295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45987.477224421295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45987.477224421295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45987.477224421295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45987.477224421295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45987.477224421295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45987.477224421295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45987.477224421295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45987.477224421295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45987.477224421295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45987.477224421295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45987.477224421295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45987.477224421295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45987.477224421295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45987.477224421295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45987.477224421295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45987.477224421295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45987.477224421295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45987.477224421295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45987.477224421295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45987.477224421295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45987.477224421295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45987.477224421295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45987.477224421295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45987.477224421295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45987.477224421295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45987.477224421295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45987.477224421295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45987.477224421295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45987.477224421295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45987.477224421295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45987.477224421295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45987.477224421295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45987.477224421295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45987.477224421295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45987.477224421295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45987.477224421295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45987.477224421295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45987.477224421295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45987.477224421295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45987.477224421295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45987.477224421295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45987.477224421295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45987.477224421295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45987.477224421295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45987.477224421295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45987.477224421295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45987.477224421295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45987.477224421295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45987.477224421295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45987.477224421295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45987.477224421295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45987.477224421295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45987.477224421295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45987.477224421295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45987.477224421295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45987.477224421295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45987.477224421295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45987.477224421295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45987.477224421295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45987.477224421295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45987.477224421295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45987.477224421295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45987.477224421295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45987.477224421295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45987.477224421295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45987.477224421295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45987.477224421295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45987.477224421295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45987.477224421295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45987.477224421295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45987.477224421295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45987.477224421295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45987.477224421295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45987.477224421295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45987.477224421295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45987.477224421295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45987.477224421295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45987.477224421295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45987.477224421295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45987.477224421295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45987.477224421295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45987.477224421295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45987.477224421295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45987.477224421295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45987.477224421295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45987.477224421295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45987.477224421295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45987.477224421295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45987.477224421295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45987.477224421295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45987.477224421295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45987.477224421295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45987.477224421295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45987.477224421295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45987.477224421295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45987.477224421295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45987.477224421295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45987.477224421295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45987.477224421295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45987.477224421295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45987.477224421295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45987.477224421295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45987.477224421295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45987.477224421295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45987.477224421295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45987.477224421295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45987.477224421295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45987.477224421295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45987.477224421295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45987.477224421295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45987.477224421295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45987.477224421295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45987.477224421295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45987.477224421295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45987.477224421295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45987.477224421295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45987.477224421295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45987.477224421295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45987.477224421295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45987.477224421295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45987.477224421295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45987.477224421295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45987.477224421295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45987.477224421295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45987.477224421295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45987.477224421295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45987.477224421295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45987.477224421295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45987.477224421295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45987.477224421295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45987.477224421295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45987.477224421295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45987.477224421295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45987.477224421295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45987.477224421295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45987.477224421295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45987.477224421295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45987.477224421295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45987.477224421295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45987.477224421295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45987.477224421295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45987.477224421295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45987.477224421295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45987.477224421295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45987.477224421295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45987.477224421295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45987.477224421295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45987.477224421295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45987.477224421295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45987.477224421295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45987.477224421295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45987.477224421295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45987.477224421295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45987.477224421295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45987.477224421295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45987.477224421295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45987.477224421295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45987.477224421295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45987.477224421295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45987.477224421295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45987.477224421295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45987.477224421295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45987.477224421295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45987.477224421295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45987.477224421295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45987.477224421295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45987.477224421295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45987.477224421295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45987.477224421295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45987.477224421295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45987.477224421295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45987.477224421295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45987.477224421295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45987.477224421295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45987.477224421295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45987.477224421295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45987.477224421295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45987.477224421295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45987.477224421295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45987.477224421295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45987.477224421295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45987.477224421295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45987.477224421295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45987.477224421295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45987.477224421295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45987.477224421295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45987.477224421295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45987.477224421295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45987.477224421295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45987.477224421295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45987.477224421295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45987.477224421295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45987.477224421295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45987.477224421295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45987.477224421295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45987.477224421295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45987.477224421295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45987.477224421295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45987.477224421295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45987.477224421295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45987.477224421295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45987.477224421295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45987.477224421295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45987.477224421295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45987.477224421295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45987.477224421295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45987.477224421295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45987.477224421295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45987.477224421295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45987.477224421295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45987.477224421295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45987.477224421295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45987.477224421295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45987.477224421295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45987.477224421295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45987.477224421295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45987.477224421295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45987.477224421295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45987.477224421295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45987.477224421295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45987.477224421295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45987.477224421295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45987.477224421295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45987.477224421295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45987.477224421295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45987.477224421295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45987.477224421295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45987.477224421295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45987.477224421295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45987.477224421295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45987.477224421295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45987.477224421295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45987.477224421295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45987.477224421295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45987.477224421295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45987.477224421295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45987.477224421295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45987.477224421295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45987.477224421295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45987.477224421295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45987.477224421295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45987.477224421295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45987.477224421295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45987.477224421295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45987.477224421295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45987.477224421295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45987.477224421295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45987.477224421295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45987.477224421295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45987.477224421295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45987.477224421295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45987.477224421295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45987.477224421295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45987.477224421295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45987.477224421295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45987.477224421295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45987.477224421295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45987.477224421295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45987.477224421295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45987.477224421295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45987.477224421295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45987.477224421295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45987.477224421295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45987.477224421295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45987.477224421295</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45987.477224421295</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45987.477224421295</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45987.477224421295</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45987.477224421295</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45987.477224421295</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45987.477224421295</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45987.477224421295</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45987.477224421295</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45987.477224421295</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A8" sqref="A8:X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95.645164236106211</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61.288347106477886</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38.816113310182118</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6.1039258101809537</v>
      </c>
      <c r="H5" s="119">
        <v>45981.360798611109</v>
      </c>
      <c r="I5" s="106" t="str">
        <f>IFERROR(VLOOKUP(D5,DB!A:F,6,0),"")</f>
        <v>SCECO</v>
      </c>
      <c r="J5" s="106" t="str">
        <f>IFERROR(VLOOKUP(D5,DB!A:G,7,0),"")</f>
        <v>Dead</v>
      </c>
      <c r="K5" s="106" t="s">
        <v>39133</v>
      </c>
      <c r="L5" s="106" t="str">
        <f>IFERROR(VLOOKUP(D5,DB!A:I,9,0),"")</f>
        <v>Latis</v>
      </c>
    </row>
    <row r="6" spans="1:13" s="39" customFormat="1">
      <c r="A6" s="103" t="s">
        <v>39134</v>
      </c>
      <c r="B6" s="37" t="str">
        <f>IFERROR(VLOOKUP(D6,DB!A:K,11,0),"")</f>
        <v>R5</v>
      </c>
      <c r="C6" s="37">
        <v>2</v>
      </c>
      <c r="D6" s="37" t="s">
        <v>38123</v>
      </c>
      <c r="E6" s="37" t="s">
        <v>39135</v>
      </c>
      <c r="F6" s="38">
        <v>45987.429328703707</v>
      </c>
      <c r="G6" s="108">
        <f ca="1">IFERROR(NOW()-F6,"")</f>
        <v>4.7895717587380204E-2</v>
      </c>
      <c r="H6" s="38">
        <v>45987.39738425926</v>
      </c>
      <c r="I6" s="37" t="str">
        <f>IFERROR(VLOOKUP(D6,DB!A:F,6,0),"")</f>
        <v>SCECO</v>
      </c>
      <c r="J6" s="37" t="str">
        <f>IFERROR(VLOOKUP(D6,DB!A:G,7,0),"")</f>
        <v>Haj Removal</v>
      </c>
      <c r="K6" s="37" t="s">
        <v>39136</v>
      </c>
      <c r="L6" s="37" t="str">
        <f>IFERROR(VLOOKUP(D6,DB!A:I,9,0),"")</f>
        <v>Latis</v>
      </c>
    </row>
    <row r="7" spans="1:13" s="39" customFormat="1">
      <c r="A7" s="37" t="s">
        <v>39134</v>
      </c>
      <c r="B7" s="37" t="str">
        <f>IFERROR(VLOOKUP(D7,DB!A:K,11,0),"")</f>
        <v>R5</v>
      </c>
      <c r="C7" s="37">
        <v>1</v>
      </c>
      <c r="D7" s="103" t="s">
        <v>38237</v>
      </c>
      <c r="E7" s="37" t="s">
        <v>39135</v>
      </c>
      <c r="F7" s="38">
        <v>45987.429328703707</v>
      </c>
      <c r="G7" s="108">
        <f ca="1">IFERROR(NOW()-F7,"")</f>
        <v>4.7895717587380204E-2</v>
      </c>
      <c r="H7" s="38">
        <v>45987.39738425926</v>
      </c>
      <c r="I7" s="37" t="str">
        <f>IFERROR(VLOOKUP(D7,DB!A:F,6,0),"")</f>
        <v>SCECO</v>
      </c>
      <c r="J7" s="37" t="str">
        <f>IFERROR(VLOOKUP(D7,DB!A:G,7,0),"")</f>
        <v>Haj Removal</v>
      </c>
      <c r="K7" s="37" t="s">
        <v>39137</v>
      </c>
      <c r="L7" s="37" t="str">
        <f>IFERROR(VLOOKUP(D7,DB!A:I,9,0),"")</f>
        <v>Latis</v>
      </c>
    </row>
    <row r="8" spans="1:13" s="39" customFormat="1">
      <c r="A8" s="37" t="s">
        <v>39138</v>
      </c>
      <c r="B8" s="37" t="str">
        <f>IFERROR(VLOOKUP(D8,DB!A:K,11,0),"")</f>
        <v>R5</v>
      </c>
      <c r="C8" s="37">
        <v>1</v>
      </c>
      <c r="D8" s="37" t="s">
        <v>38278</v>
      </c>
      <c r="E8" s="37" t="s">
        <v>39021</v>
      </c>
      <c r="F8" s="38">
        <v>45987.448657407411</v>
      </c>
      <c r="G8" s="108">
        <f ca="1">IFERROR(NOW()-F8,"")</f>
        <v>2.8567013883730397E-2</v>
      </c>
      <c r="H8" s="38">
        <v>45987.443101851852</v>
      </c>
      <c r="I8" s="37" t="str">
        <f>IFERROR(VLOOKUP(D8,DB!A:F,6,0),"")</f>
        <v>SCECO</v>
      </c>
      <c r="J8" s="37" t="str">
        <f>IFERROR(VLOOKUP(D8,DB!A:G,7,0),"")</f>
        <v>Haj Removal</v>
      </c>
      <c r="K8" s="37" t="s">
        <v>39137</v>
      </c>
      <c r="L8" s="37" t="str">
        <f>IFERROR(VLOOKUP(D8,DB!A:I,9,0),"")</f>
        <v>Latis</v>
      </c>
    </row>
    <row r="9" spans="1:13" s="39" customFormat="1">
      <c r="A9" s="37"/>
      <c r="B9" s="37" t="str">
        <f>IFERROR(VLOOKUP(D9,DB!A:K,11,0),"")</f>
        <v/>
      </c>
      <c r="C9" s="37"/>
      <c r="D9" s="37"/>
      <c r="E9" s="37"/>
      <c r="F9" s="38"/>
      <c r="G9" s="108">
        <f ca="1">IFERROR(NOW()-F9,"")</f>
        <v>45987.477224421295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45987.477224421295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45987.477224421295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45987.477224421295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45987.477224421295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45987.477224421295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45987.477224421295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45987.477224421295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45987.477224421295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45987.477224421295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45987.477224421295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45987.477224421295</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45987.477224421295</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45987.477224421295</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45987.477224421295</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45987.477224421295</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45987.477224421295</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45987.477224421295</v>
      </c>
      <c r="H26" s="38"/>
      <c r="I26" s="37" t="str">
        <f>IFERROR(VLOOKUP(D26,DB!A:F,6,0),"")</f>
        <v/>
      </c>
      <c r="J26" s="37" t="str">
        <f>IFERROR(VLOOKUP(D26,DB!A:G,7,0),"")</f>
        <v/>
      </c>
      <c r="K26" s="37"/>
      <c r="L26" s="37" t="str">
        <f>IFERROR(VLOOKUP(D26,DB!A:I,9,0),"")</f>
        <v/>
      </c>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c r="A36" s="142"/>
      <c r="B36" s="142"/>
      <c r="C36" s="142"/>
      <c r="D36" s="142"/>
      <c r="E36" s="142"/>
      <c r="F36" s="142"/>
      <c r="G36" s="142"/>
      <c r="H36" s="142"/>
      <c r="I36" s="142"/>
      <c r="J36" s="142"/>
      <c r="K36" s="142"/>
      <c r="L36" s="142"/>
    </row>
    <row r="37" spans="1:12">
      <c r="A37" s="142"/>
      <c r="B37" s="142"/>
      <c r="C37" s="142"/>
      <c r="D37" s="142"/>
      <c r="E37" s="142"/>
      <c r="F37" s="142"/>
      <c r="G37" s="142"/>
      <c r="H37" s="142"/>
      <c r="I37" s="142"/>
      <c r="J37" s="142"/>
      <c r="K37" s="142"/>
      <c r="L37" s="142"/>
    </row>
    <row r="38" spans="1:12">
      <c r="A38" s="142"/>
      <c r="B38" s="142"/>
      <c r="C38" s="142"/>
      <c r="D38" s="142"/>
      <c r="E38" s="142"/>
      <c r="F38" s="142"/>
      <c r="G38" s="142"/>
      <c r="H38" s="142"/>
      <c r="I38" s="142"/>
      <c r="J38" s="142"/>
      <c r="K38" s="142"/>
      <c r="L38" s="142"/>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39139</v>
      </c>
      <c r="B2" s="124" t="s">
        <v>5398</v>
      </c>
      <c r="C2" s="125">
        <v>1</v>
      </c>
      <c r="D2" s="124" t="s">
        <v>29348</v>
      </c>
      <c r="E2" s="106" t="s">
        <v>39021</v>
      </c>
      <c r="F2" s="126">
        <v>45987.385983796295</v>
      </c>
      <c r="G2" s="72">
        <f t="shared" ref="G2:G9" ca="1" si="0">IFERROR(NOW()-F2,"-")</f>
        <v>9.1240509260387626E-2</v>
      </c>
      <c r="H2" s="126">
        <v>45987.380289351851</v>
      </c>
      <c r="I2" s="124" t="str">
        <f>IFERROR(VLOOKUP(D2,DB!A:F,6,0),"")</f>
        <v>Generator-SG</v>
      </c>
      <c r="J2" s="124" t="str">
        <f>IFERROR(VLOOKUP(D2,DB!A:G,7,0),"")</f>
        <v>Dead</v>
      </c>
      <c r="K2" s="127" t="s">
        <v>39140</v>
      </c>
      <c r="L2" s="128" t="str">
        <f>IFERROR(VLOOKUP(D2,DB!A:I,9,0),"")</f>
        <v>Latis</v>
      </c>
    </row>
    <row r="3" spans="1:16382" ht="31.5" customHeight="1">
      <c r="A3"/>
      <c r="B3"/>
      <c r="C3" s="125"/>
      <c r="D3" s="122"/>
      <c r="E3" s="106"/>
      <c r="F3"/>
      <c r="G3" s="72">
        <f t="shared" ca="1" si="0"/>
        <v>45987.477224305556</v>
      </c>
      <c r="H3"/>
      <c r="I3" s="124" t="str">
        <f>IFERROR(VLOOKUP(D3,DB!A:F,6,0),"")</f>
        <v/>
      </c>
      <c r="J3" s="124" t="str">
        <f>IFERROR(VLOOKUP(D3,DB!A:G,7,0),"")</f>
        <v/>
      </c>
      <c r="K3" s="127"/>
      <c r="L3" s="128" t="str">
        <f>IFERROR(VLOOKUP(D3,DB!A:I,9,0),"")</f>
        <v/>
      </c>
    </row>
    <row r="4" spans="1:16382" ht="31.5" customHeight="1">
      <c r="A4"/>
      <c r="B4"/>
      <c r="C4" s="125"/>
      <c r="D4" s="122"/>
      <c r="E4" s="106"/>
      <c r="F4"/>
      <c r="G4" s="72">
        <f t="shared" ref="G4:G7" ca="1" si="1">IFERROR(NOW()-F4,"-")</f>
        <v>45987.477224305556</v>
      </c>
      <c r="H4"/>
      <c r="I4" s="124" t="str">
        <f>IFERROR(VLOOKUP(D4,DB!A:F,6,0),"")</f>
        <v/>
      </c>
      <c r="J4" s="124" t="str">
        <f>IFERROR(VLOOKUP(D4,DB!A:G,7,0),"")</f>
        <v/>
      </c>
      <c r="K4" s="127"/>
      <c r="L4" s="128" t="str">
        <f>IFERROR(VLOOKUP(D4,DB!A:I,9,0),"")</f>
        <v/>
      </c>
    </row>
    <row r="5" spans="1:16382" ht="31.5" customHeight="1">
      <c r="A5"/>
      <c r="B5"/>
      <c r="C5" s="125"/>
      <c r="D5" s="122"/>
      <c r="E5" s="106"/>
      <c r="F5"/>
      <c r="G5" s="72">
        <f t="shared" ca="1" si="1"/>
        <v>45987.477224305556</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45987.477224305556</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45987.477224305556</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45987.477224305556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45987.477224305556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45987.477224305556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45987.477224305556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45987.477224305556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45987.477224305556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45987.477224305556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45987.477224305556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45987.477224305556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45987.477224305556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45987.477224305556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45987.477224305556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45987.477224305556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45987.477224305556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45987.477224305556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45987.477224305556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45987.477224305556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45987.477224305556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45987.477224305556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45987.477224305556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45987.477224305556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45987.477224305556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45987.477224305556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45987.477224305556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45987.477224305556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45987.477224305556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45987.477224305556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45987.477224305556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45987.477224305556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45987.477224305556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45987.477224305556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45987.477224305556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45987.477224305556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45987.477224305556</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45987.477224305556</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45987.477224305556</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2025-11-26T08:29:17Z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