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189" documentId="120_S{2AC9BD13-BADA-5192-A53E-5A8FF88502F6}" xr6:coauthVersionLast="47" xr6:coauthVersionMax="47" xr10:uidLastSave="{624763A9-AD97-4D03-AEFD-8C495FB14EC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5" i="5"/>
  <c r="G5" i="5"/>
  <c r="I5" i="5"/>
  <c r="J5" i="5"/>
  <c r="L5"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6" i="5"/>
  <c r="B3" i="4"/>
  <c r="I3" i="4"/>
  <c r="J3" i="4"/>
  <c r="L3"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<sst xmlns="http://schemas.openxmlformats.org/spreadsheetml/2006/main" count="180314" uniqueCount="39140">
  <si>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</si>
  <si>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</si>
  <si>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</si>
  <si>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</si>
  <si>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</si>
  <si>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</si>
  <si>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</si>
  <si>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</si>
  <si>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</si>
  <si>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</si>
  <si>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</si>
  <si>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</si>
  <si>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</si>
  <si>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</si>
  <si>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</si>
  <si>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</si>
  <si>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</si>
  <si>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</si>
  <si>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</si>
  <si>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</si>
  <si>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</si>
  <si>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</si>
  <si>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</si>
  <si>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</si>
  <si>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</si>
  <si>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</si>
  <si>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</si>
  <si>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</si>
  <si>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</si>
  <si>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</si>
  <si>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</si>
  <si>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</si>
  <si>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</si>
  <si>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</si>
  <si>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</si>
  <si>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</si>
  <si>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</si>
  <si>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</si>
  <si>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</si>
  <si>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</si>
  <si>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</si>
  <si>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</si>
  <si>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</si>
  <si>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</si>
  <si>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</si>
  <si>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</si>
  <si>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</si>
  <si>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</si>
  <si>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</si>
  <si>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</si>
  <si>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</si>
  <si>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</si>
  <si>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</si>
  <si>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</si>
  <si>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</si>
  <si>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</si>
  <si>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</si>
  <si>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</si>
  <si>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</si>
  <si>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</si>
  <si>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</si>
  <si>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</si>
  <si>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</si>
  <si>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</si>
  <si>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</si>
  <si>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</si>
  <si>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</si>
  <si>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</si>
  <si>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</si>
  <si>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</si>
  <si>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</si>
  <si>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</si>
  <si>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</si>
  <si>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</si>
  <si>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</si>
  <si>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</si>
  <si>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</si>
  <si>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</si>
  <si>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</si>
  <si>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</si>
  <si>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</si>
  <si>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</si>
  <si>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</si>
  <si>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</si>
  <si>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</si>
  <si>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</si>
  <si>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</si>
  <si>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</si>
  <si>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</si>
  <si>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</si>
  <si>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</si>
  <si>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</si>
  <si>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</si>
  <si>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</si>
  <si>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</si>
  <si>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</si>
  <si>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</si>
  <si>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</si>
  <si>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</si>
  <si>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</si>
  <si>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</si>
  <si>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</si>
  <si>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</si>
  <si>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</si>
  <si>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</si>
  <si>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</si>
  <si>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</si>
  <si>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</si>
  <si>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</si>
  <si>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</si>
  <si>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</si>
  <si>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</si>
  <si>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</si>
  <si>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</si>
  <si>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</si>
  <si>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</si>
  <si>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</si>
  <si>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</si>
  <si>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</si>
  <si>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</si>
  <si>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</si>
  <si>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</si>
  <si>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</si>
  <si>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</si>
  <si>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</si>
  <si>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</si>
  <si>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</si>
  <si>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</si>
  <si>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</si>
  <si>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</si>
  <si>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</si>
  <si>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</si>
  <si>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</si>
  <si>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</si>
  <si>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</si>
  <si>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</si>
  <si>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</si>
  <si>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</si>
  <si>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</si>
  <si>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</si>
  <si>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</si>
  <si>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</si>
  <si>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</si>
  <si>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</si>
  <si>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</si>
  <si>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</si>
  <si>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</si>
  <si>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</si>
  <si>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</si>
  <si>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</si>
  <si>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</si>
  <si>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</si>
  <si>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</si>
  <si>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</si>
  <si>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</si>
  <si>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</si>
  <si>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</si>
  <si>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</si>
  <si>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</si>
  <si>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</si>
  <si>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</si>
  <si>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</si>
  <si>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</si>
  <si>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</si>
  <si>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</si>
  <si>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</si>
  <si>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</si>
  <si>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</si>
  <si>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</si>
  <si>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</si>
  <si>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</si>
  <si>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</si>
  <si>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</si>
  <si>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</si>
  <si>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</si>
  <si>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</si>
  <si>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</si>
  <si>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</si>
  <si>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</si>
  <si>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</si>
  <si>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</si>
  <si>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</si>
  <si>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</si>
  <si>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</si>
  <si>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</si>
  <si>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</si>
  <si>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</si>
  <si>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</si>
  <si>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</si>
  <si>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</si>
  <si>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</si>
  <si>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</si>
  <si>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</si>
  <si>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</si>
  <si>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</si>
  <si>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</si>
  <si>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</si>
  <si>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</si>
  <si>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</si>
  <si>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</si>
  <si>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</si>
  <si>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</si>
  <si>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</si>
  <si>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</si>
  <si>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</si>
  <si>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</si>
  <si>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</si>
  <si>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</si>
  <si>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</si>
  <si>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</si>
  <si>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</si>
  <si>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</si>
  <si>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</si>
  <si>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</si>
  <si>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</si>
  <si>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</si>
  <si>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</si>
  <si>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</si>
  <si>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</si>
  <si>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</si>
  <si>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</si>
  <si>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</si>
  <si>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</si>
  <si>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</si>
  <si>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</si>
  <si>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</si>
  <si>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</si>
  <si>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</si>
  <si>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</si>
  <si>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</si>
  <si>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</si>
  <si>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</si>
  <si>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</si>
  <si>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</si>
  <si>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</si>
  <si>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</si>
  <si>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</si>
  <si>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</si>
  <si>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</si>
  <si>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</si>
  <si>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</si>
  <si>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</si>
  <si>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</si>
  <si>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</si>
  <si>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</si>
  <si>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</si>
  <si>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</si>
  <si>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</si>
  <si>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</si>
  <si>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</si>
  <si>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</si>
  <si>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</si>
  <si>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</si>
  <si>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</si>
  <si>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</si>
  <si>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</si>
  <si>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</si>
  <si>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</si>
  <si>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</si>
  <si>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</si>
  <si>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</si>
  <si>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</si>
  <si>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</si>
  <si>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</si>
  <si>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</si>
  <si>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</si>
  <si>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</si>
  <si>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</si>
  <si>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</si>
  <si>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</si>
  <si>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</si>
  <si>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</si>
  <si>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</si>
  <si>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</si>
  <si>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</si>
  <si>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</si>
  <si>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</si>
  <si>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</si>
  <si>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</si>
  <si>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</si>
  <si>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</si>
  <si>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</si>
  <si>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</si>
  <si>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</si>
  <si>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</si>
  <si>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</si>
  <si>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</si>
  <si>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</si>
  <si>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</si>
  <si>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</si>
  <si>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</si>
  <si>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</si>
  <si>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</si>
  <si>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</si>
  <si>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</si>
  <si>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</si>
  <si>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</si>
  <si>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</si>
  <si>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</si>
  <si>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</si>
  <si>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</si>
  <si>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</si>
  <si>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</si>
  <si>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</si>
  <si>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</si>
  <si>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</si>
  <si>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</si>
  <si>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</si>
  <si>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</si>
  <si>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</si>
  <si>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</si>
  <si>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</si>
  <si>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</si>
  <si>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</si>
  <si>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</si>
  <si>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</si>
  <si>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</si>
  <si>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</si>
  <si>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</si>
  <si>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</si>
  <si>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</si>
  <si>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</si>
  <si>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</si>
  <si>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</si>
  <si>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</si>
  <si>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</si>
  <si>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</si>
  <si>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</si>
  <si>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</si>
  <si>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</si>
  <si>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</si>
  <si>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</si>
  <si>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</si>
  <si>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</si>
  <si>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</si>
  <si>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</si>
  <si>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</si>
  <si>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</si>
  <si>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</si>
  <si>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</si>
  <si>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</si>
  <si>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</si>
  <si>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</si>
  <si>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</si>
  <si>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</si>
  <si>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</si>
  <si>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</si>
  <si>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</si>
  <si>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</si>
  <si>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</si>
  <si>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</si>
  <si>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</si>
  <si>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</si>
  <si>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</si>
  <si>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</si>
  <si>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</si>
  <si>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</si>
  <si>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</si>
  <si>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</si>
  <si>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</si>
  <si>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</si>
  <si>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</si>
  <si>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</si>
  <si>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</si>
  <si>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</si>
  <si>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</si>
  <si>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</si>
  <si>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</si>
  <si>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</si>
  <si>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</si>
  <si>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</si>
  <si>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</si>
  <si>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</si>
  <si>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</si>
  <si>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</si>
  <si>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</si>
  <si>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</si>
  <si>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</si>
  <si>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</si>
  <si>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</si>
  <si>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</si>
  <si>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</si>
  <si>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</si>
  <si>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</si>
  <si>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</si>
  <si>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</si>
  <si>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</si>
  <si>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</si>
  <si>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</si>
  <si>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</si>
  <si>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</si>
  <si>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</si>
  <si>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</si>
  <si>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</si>
  <si>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</si>
  <si>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</si>
  <si>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</si>
  <si>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</si>
  <si>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</si>
  <si>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</si>
  <si>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</si>
  <si>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</si>
  <si>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</si>
  <si>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</si>
  <si>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</si>
  <si>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</si>
  <si>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</si>
  <si>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</si>
  <si>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</si>
  <si>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</si>
  <si>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</si>
  <si>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</si>
  <si>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</si>
  <si>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</si>
  <si>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</si>
  <si>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</si>
  <si>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</si>
  <si>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</si>
  <si>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</si>
  <si>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</si>
  <si>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</si>
  <si>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</si>
  <si>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</si>
  <si>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</si>
  <si>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</si>
  <si>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</si>
  <si>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</si>
  <si>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</si>
  <si>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</si>
  <si>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</si>
  <si>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</si>
  <si>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</si>
  <si>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</si>
  <si>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</si>
  <si>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</si>
  <si>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</si>
  <si>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</si>
  <si>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</si>
  <si>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</si>
  <si>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</si>
  <si>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</si>
  <si>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</si>
  <si>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</si>
  <si>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</si>
  <si>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</si>
  <si>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</si>
  <si>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</si>
  <si>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</si>
  <si>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</si>
  <si>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</si>
  <si>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</si>
  <si>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</si>
  <si>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</si>
  <si>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</si>
  <si>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</si>
  <si>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</si>
  <si>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</si>
  <si>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</si>
  <si>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</si>
  <si>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</si>
  <si>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</si>
  <si>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</si>
  <si>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</si>
  <si>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</si>
  <si>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</si>
  <si>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</si>
  <si>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</si>
  <si>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</si>
  <si>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</si>
  <si>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</si>
  <si>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</si>
  <si>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</si>
  <si>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</si>
  <si>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</si>
  <si>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</si>
  <si>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</si>
  <si>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</si>
  <si>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</si>
  <si>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</si>
  <si>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</si>
  <si>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</si>
  <si>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</si>
  <si>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</si>
  <si>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</si>
  <si>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</si>
  <si>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</si>
  <si>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</si>
  <si>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</si>
  <si>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</si>
  <si>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</si>
  <si>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</si>
  <si>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</si>
  <si>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</si>
  <si>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</si>
  <si>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</si>
  <si>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</si>
  <si>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</si>
  <si>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</si>
  <si>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</si>
  <si>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</si>
  <si>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</si>
  <si>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</si>
  <si>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</si>
  <si>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</si>
  <si>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</si>
  <si>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</si>
  <si>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</si>
  <si>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</si>
  <si>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</si>
  <si>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</si>
  <si>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</si>
  <si>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</si>
  <si>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</si>
  <si>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</si>
  <si>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</si>
  <si>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</si>
  <si>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</si>
  <si>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</si>
  <si>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</si>
  <si>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</si>
  <si>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</si>
  <si>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</si>
  <si>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</si>
  <si>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</si>
  <si>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</si>
  <si>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</si>
  <si>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</si>
  <si>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</si>
  <si>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</si>
  <si>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</si>
  <si>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</si>
  <si>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</si>
  <si>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</si>
  <si>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</si>
  <si>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</si>
  <si>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</si>
  <si>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</si>
  <si>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</si>
  <si>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</si>
  <si>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</si>
  <si>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</si>
  <si>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</si>
  <si>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</si>
  <si>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</si>
  <si>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</si>
  <si>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</si>
  <si>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</si>
  <si>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</si>
  <si>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</si>
  <si>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</si>
  <si>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</si>
  <si>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</si>
  <si>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</si>
  <si>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</si>
  <si>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</si>
  <si>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</si>
  <si>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</si>
  <si>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</si>
  <si>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</si>
  <si>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</si>
  <si>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</si>
  <si>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</si>
  <si>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</si>
  <si>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</si>
  <si>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</si>
  <si>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</si>
  <si>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</si>
  <si>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</si>
  <si>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</si>
  <si>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</si>
  <si>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</si>
  <si>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</si>
  <si>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</si>
  <si>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</si>
  <si>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</si>
  <si>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</si>
  <si>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</si>
  <si>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</si>
  <si>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</si>
  <si>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</si>
  <si>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</si>
  <si>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</si>
  <si>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</si>
  <si>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</si>
  <si>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</si>
  <si>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</si>
  <si>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</si>
  <si>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</si>
  <si>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</si>
  <si>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</si>
  <si>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</si>
  <si>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</si>
  <si>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</si>
  <si>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</si>
  <si>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</si>
  <si>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</si>
  <si>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</si>
  <si>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</si>
  <si>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</si>
  <si>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</si>
  <si>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</si>
  <si>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</si>
  <si>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</si>
  <si>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</si>
  <si>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</si>
  <si>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</si>
  <si>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</si>
  <si>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</si>
  <si>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</si>
  <si>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</si>
  <si>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</si>
  <si>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</si>
  <si>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</si>
  <si>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</si>
  <si>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</si>
  <si>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</si>
  <si>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</si>
  <si>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</si>
  <si>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</si>
  <si>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</si>
  <si>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</si>
  <si>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</si>
  <si>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</si>
  <si>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</si>
  <si>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</si>
  <si>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</si>
  <si>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</si>
  <si>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</si>
  <si>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</si>
  <si>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</si>
  <si>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</si>
  <si>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</si>
  <si>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</si>
  <si>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</si>
  <si>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</si>
  <si>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</si>
  <si>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</si>
  <si>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</si>
  <si>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</si>
  <si>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</si>
  <si>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</si>
  <si>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</si>
  <si>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</si>
  <si>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</si>
  <si>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</si>
  <si>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</si>
  <si>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</si>
  <si>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</si>
  <si>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</si>
  <si>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</si>
  <si>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</si>
  <si>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</si>
  <si>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</si>
  <si>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</si>
  <si>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</si>
  <si>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</si>
  <si>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</si>
  <si>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</si>
  <si>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</si>
  <si>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</si>
  <si>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</si>
  <si>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</si>
  <si>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</si>
  <si>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</si>
  <si>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</si>
  <si>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</si>
  <si>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</si>
  <si>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</si>
  <si>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</si>
  <si>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</si>
  <si>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</si>
  <si>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</si>
  <si>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</si>
  <si>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</si>
  <si>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</si>
  <si>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</si>
  <si>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</si>
  <si>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</si>
  <si>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</si>
  <si>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</si>
  <si>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</si>
  <si>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</si>
  <si>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</si>
  <si>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</si>
  <si>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</si>
  <si>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</si>
  <si>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</si>
  <si>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</si>
  <si>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</si>
  <si>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</si>
  <si>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</si>
  <si>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</si>
  <si>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</si>
  <si>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</si>
  <si>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</si>
  <si>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</si>
  <si>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</si>
  <si>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</si>
  <si>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</si>
  <si>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</si>
  <si>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</si>
  <si>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</si>
  <si>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</si>
  <si>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</si>
  <si>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</si>
  <si>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</si>
  <si>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</si>
  <si>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</si>
  <si>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</si>
  <si>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</si>
  <si>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</si>
  <si>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</si>
  <si>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</si>
  <si>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</si>
  <si>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</si>
  <si>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</si>
  <si>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</si>
  <si>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</si>
  <si>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</si>
  <si>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</si>
  <si>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</si>
  <si>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</si>
  <si>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</si>
  <si>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</si>
  <si>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</si>
  <si>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</si>
  <si>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</si>
  <si>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</si>
  <si>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</si>
  <si>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</si>
  <si>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</si>
  <si>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</si>
  <si>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</si>
  <si>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</si>
  <si>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</si>
  <si>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</si>
  <si>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</si>
  <si>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</si>
  <si>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</si>
  <si>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</si>
  <si>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</si>
  <si>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</si>
  <si>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</si>
  <si>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</si>
  <si>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</si>
  <si>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</si>
  <si>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</si>
  <si>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</si>
  <si>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</si>
  <si>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</si>
  <si>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</si>
  <si>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</si>
  <si>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</si>
  <si>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</si>
  <si>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</si>
  <si>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</si>
  <si>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</si>
  <si>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</si>
  <si>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</si>
  <si>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</si>
  <si>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</si>
  <si>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</si>
  <si>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</si>
  <si>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</si>
  <si>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</si>
  <si>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</si>
  <si>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</si>
  <si>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</si>
  <si>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</si>
  <si>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</si>
  <si>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</si>
  <si>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</si>
  <si>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</si>
  <si>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</si>
  <si>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</si>
  <si>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</si>
  <si>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</si>
  <si>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</si>
  <si>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</si>
  <si>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</si>
  <si>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</si>
  <si>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</si>
  <si>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</si>
  <si>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</si>
  <si>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</si>
  <si>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</si>
  <si>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</si>
  <si>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</si>
  <si>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</si>
  <si>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</si>
  <si>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</si>
  <si>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</si>
  <si>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</si>
  <si>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</si>
  <si>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</si>
  <si>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</si>
  <si>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</si>
  <si>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</si>
  <si>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</si>
  <si>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</si>
  <si>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</si>
  <si>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</si>
  <si>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</si>
  <si>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</si>
  <si>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</si>
  <si>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</si>
  <si>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</si>
  <si>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</si>
  <si>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</si>
  <si>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</si>
  <si>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</si>
  <si>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</si>
  <si>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</si>
  <si>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</si>
  <si>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</si>
  <si>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</si>
  <si>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</si>
  <si>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</si>
  <si>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</si>
  <si>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</si>
  <si>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</si>
  <si>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</si>
  <si>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</si>
  <si>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</si>
  <si>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</si>
  <si>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</si>
  <si>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</si>
  <si>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</si>
  <si>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</si>
  <si>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</si>
  <si>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</si>
  <si>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</si>
  <si>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</si>
  <si>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</si>
  <si>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</si>
  <si>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</si>
  <si>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</si>
  <si>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</si>
  <si>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</si>
  <si>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</si>
  <si>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</si>
  <si>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</si>
  <si>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</si>
  <si>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</si>
  <si>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</si>
  <si>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</si>
  <si>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</si>
  <si>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</si>
  <si>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</si>
  <si>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</si>
  <si>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</si>
  <si>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</si>
  <si>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</si>
  <si>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</si>
  <si>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</si>
  <si>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</si>
  <si>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</si>
  <si>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</si>
  <si>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</si>
  <si>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</si>
  <si>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</si>
  <si>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</si>
  <si>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</si>
  <si>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</si>
  <si>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</si>
  <si>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</si>
  <si>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</si>
  <si>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</si>
  <si>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</si>
  <si>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</si>
  <si>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</si>
  <si>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</si>
  <si>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</si>
  <si>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</si>
  <si>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</si>
  <si>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</si>
  <si>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</si>
  <si>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</si>
  <si>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</si>
  <si>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</si>
  <si>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</si>
  <si>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</si>
  <si>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</si>
  <si>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</si>
  <si>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</si>
  <si>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</si>
  <si>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</si>
  <si>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</si>
  <si>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</si>
  <si>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</si>
  <si>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</si>
  <si>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</si>
  <si>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</si>
  <si>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</si>
  <si>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</si>
  <si>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</si>
  <si>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</si>
  <si>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</si>
  <si>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</si>
  <si>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</si>
  <si>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</si>
  <si>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</si>
  <si>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</si>
  <si>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</si>
  <si>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</si>
  <si>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</si>
  <si>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</si>
  <si>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</si>
  <si>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</si>
  <si>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</si>
  <si>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</si>
  <si>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</si>
  <si>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</si>
  <si>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</si>
  <si>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</si>
  <si>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</si>
  <si>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</si>
  <si>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</si>
  <si>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</si>
  <si>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</si>
  <si>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</si>
  <si>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</si>
  <si>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</si>
  <si>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</si>
  <si>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</si>
  <si>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</si>
  <si>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</si>
  <si>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</si>
  <si>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</si>
  <si>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</si>
  <si>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</si>
  <si>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</si>
  <si>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</si>
  <si>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</si>
  <si>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</si>
  <si>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</si>
  <si>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</si>
  <si>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</si>
  <si>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</si>
  <si>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</si>
  <si>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</si>
  <si>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</si>
  <si>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</si>
  <si>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</si>
  <si>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</si>
  <si>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</si>
  <si>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</si>
  <si>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</si>
  <si>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</si>
  <si>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</si>
  <si>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</si>
  <si>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</si>
  <si>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</si>
  <si>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</si>
  <si>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</si>
  <si>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</si>
  <si>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</si>
  <si>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</si>
  <si>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</si>
  <si>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</si>
  <si>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</si>
  <si>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</si>
  <si>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</si>
  <si>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</si>
  <si>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</si>
  <si>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</si>
  <si>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</si>
  <si>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</si>
  <si>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</si>
  <si>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</si>
  <si>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</si>
  <si>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</si>
  <si>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</si>
  <si>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</si>
  <si>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</si>
  <si>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</si>
  <si>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</si>
  <si>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</si>
  <si>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</si>
  <si>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</si>
  <si>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</si>
  <si>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</si>
  <si>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</si>
  <si>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</si>
  <si>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</si>
  <si>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</si>
  <si>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</si>
  <si>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</si>
  <si>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</si>
  <si>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</si>
  <si>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</si>
  <si>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</si>
  <si>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</si>
  <si>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</si>
  <si>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</si>
  <si>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</si>
  <si>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</si>
  <si>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</si>
  <si>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</si>
  <si>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</si>
  <si>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</si>
  <si>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</si>
  <si>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</si>
  <si>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</si>
  <si>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</si>
  <si>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</si>
  <si>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</si>
  <si>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</si>
  <si>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</si>
  <si>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</si>
  <si>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</si>
  <si>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</si>
  <si>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</si>
  <si>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</si>
  <si>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</si>
  <si>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</si>
  <si>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</si>
  <si>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</si>
  <si>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</si>
  <si>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</si>
  <si>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</si>
  <si>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</si>
  <si>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</si>
  <si>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</si>
  <si>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</si>
  <si>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</si>
  <si>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</si>
  <si>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</si>
  <si>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</si>
  <si>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</si>
  <si>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</si>
  <si>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</si>
  <si>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</si>
  <si>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</si>
  <si>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</si>
  <si>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</si>
  <si>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</si>
  <si>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</si>
  <si>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</si>
  <si>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</si>
  <si>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</si>
  <si>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</si>
  <si>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</si>
  <si>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</si>
  <si>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</si>
  <si>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</si>
  <si>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</si>
  <si>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</si>
  <si>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</si>
  <si>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</si>
  <si>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</si>
  <si>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</si>
  <si>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</si>
  <si>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</si>
  <si>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</si>
  <si>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</si>
  <si>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</si>
  <si>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</si>
  <si>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</si>
  <si>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</si>
  <si>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</si>
  <si>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</si>
  <si>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</si>
  <si>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</si>
  <si>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</si>
  <si>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</si>
  <si>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</si>
  <si>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</si>
  <si>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</si>
  <si>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</si>
  <si>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</si>
  <si>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</si>
  <si>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</si>
  <si>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</si>
  <si>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</si>
  <si>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</si>
  <si>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</si>
  <si>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</si>
  <si>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</si>
  <si>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</si>
  <si>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</si>
  <si>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</si>
  <si>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</si>
  <si>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</si>
  <si>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</si>
  <si>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</si>
  <si>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</si>
  <si>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</si>
  <si>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</si>
  <si>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</si>
  <si>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</si>
  <si>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</si>
  <si>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</si>
  <si>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</si>
  <si>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</si>
  <si>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</si>
  <si>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</si>
  <si>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</si>
  <si>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</si>
  <si>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</si>
  <si>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</si>
  <si>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</si>
  <si>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</si>
  <si>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</si>
  <si>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</si>
  <si>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</si>
  <si>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</si>
  <si>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</si>
  <si>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</si>
  <si>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</si>
  <si>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</si>
  <si>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</si>
  <si>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</si>
  <si>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</si>
  <si>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</si>
  <si>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</si>
  <si>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</si>
  <si>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</si>
  <si>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</si>
  <si>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</si>
  <si>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</si>
  <si>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</si>
  <si>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</si>
  <si>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</si>
  <si>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</si>
  <si>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</si>
  <si>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</si>
  <si>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</si>
  <si>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</si>
  <si>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</si>
  <si>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</si>
  <si>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</si>
  <si>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</si>
  <si>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</si>
  <si>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</si>
  <si>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</si>
  <si>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</si>
  <si>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</si>
  <si>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</si>
  <si>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</si>
  <si>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</si>
  <si>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</si>
  <si>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</si>
  <si>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</si>
  <si>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</si>
  <si>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</si>
  <si>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</si>
  <si>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</si>
  <si>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</si>
  <si>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</si>
  <si>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</si>
  <si>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</si>
  <si>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</si>
  <si>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</si>
  <si>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</si>
  <si>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</si>
  <si>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</si>
  <si>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</si>
  <si>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</si>
  <si>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</si>
  <si>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</si>
  <si>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</si>
  <si>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</si>
  <si>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</si>
  <si>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</si>
  <si>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</si>
  <si>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</si>
  <si>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</si>
  <si>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</si>
  <si>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</si>
  <si>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</si>
  <si>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</si>
  <si>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</si>
  <si>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</si>
  <si>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</si>
  <si>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</si>
  <si>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</si>
  <si>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</si>
  <si>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</si>
  <si>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</si>
  <si>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</si>
  <si>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</si>
  <si>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</si>
  <si>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</si>
  <si>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</si>
  <si>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</si>
  <si>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</si>
  <si>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</si>
  <si>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</si>
  <si>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</si>
  <si>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</si>
  <si>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</si>
  <si>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</si>
  <si>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</si>
  <si>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</si>
  <si>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</si>
  <si>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</si>
  <si>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</si>
  <si>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</si>
  <si>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</si>
  <si>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</si>
  <si>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</si>
  <si>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</si>
  <si>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</si>
  <si>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</si>
  <si>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</si>
  <si>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</si>
  <si>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</si>
  <si>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</si>
  <si>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</si>
  <si>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</si>
  <si>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</si>
  <si>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</si>
  <si>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</si>
  <si>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</si>
  <si>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</si>
  <si>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</si>
  <si>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</si>
  <si>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</si>
  <si>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</si>
  <si>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</si>
  <si>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</si>
  <si>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</si>
  <si>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</si>
  <si>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</si>
  <si>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</si>
  <si>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</si>
  <si>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</si>
  <si>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</si>
  <si>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</si>
  <si>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</si>
  <si>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</si>
  <si>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</si>
  <si>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</si>
  <si>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</si>
  <si>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</si>
  <si>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</si>
  <si>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</si>
  <si>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</si>
  <si>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</si>
  <si>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</si>
  <si>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</si>
  <si>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</si>
  <si>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</si>
  <si>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</si>
  <si>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</si>
  <si>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</si>
  <si>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</si>
  <si>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</si>
  <si>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</si>
  <si>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</si>
  <si>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</si>
  <si>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</si>
  <si>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</si>
  <si>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</si>
  <si>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</si>
  <si>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</si>
  <si>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</si>
  <si>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</si>
  <si>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</si>
  <si>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</si>
  <si>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</si>
  <si>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</si>
  <si>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</si>
  <si>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</si>
  <si>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</si>
  <si>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</si>
  <si>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</si>
  <si>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</si>
  <si>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</si>
  <si>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</si>
  <si>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</si>
  <si>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</si>
  <si>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</si>
  <si>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</si>
  <si>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</si>
  <si>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</si>
  <si>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</si>
  <si>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</si>
  <si>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</si>
  <si>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</si>
  <si>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</si>
  <si>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</si>
  <si>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</si>
  <si>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</si>
  <si>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</si>
  <si>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</si>
  <si>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</si>
  <si>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</si>
  <si>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</si>
  <si>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</si>
  <si>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</si>
  <si>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</si>
  <si>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</si>
  <si>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</si>
  <si>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</si>
  <si>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</si>
  <si>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</si>
  <si>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</si>
  <si>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</si>
  <si>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</si>
  <si>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</si>
  <si>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</si>
  <si>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</si>
  <si>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</si>
  <si>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</si>
  <si>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</si>
  <si>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</si>
  <si>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</si>
  <si>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</si>
  <si>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</si>
  <si>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</si>
  <si>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</si>
  <si>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</si>
  <si>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</si>
  <si>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</si>
  <si>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</si>
  <si>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</si>
  <si>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</si>
  <si>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</si>
  <si>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</si>
  <si>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</si>
  <si>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</si>
  <si>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</si>
  <si>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</si>
  <si>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</si>
  <si>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</si>
  <si>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</si>
  <si>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</si>
  <si>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</si>
  <si>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</si>
  <si>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</si>
  <si>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</si>
  <si>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</si>
  <si>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</si>
  <si>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</si>
  <si>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</si>
  <si>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</si>
  <si>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</si>
  <si>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</si>
  <si>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</si>
  <si>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</si>
  <si>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</si>
  <si>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</si>
  <si>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</si>
  <si>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</si>
  <si>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</si>
  <si>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</si>
  <si>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</si>
  <si>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</si>
  <si>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</si>
  <si>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</si>
  <si>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</si>
  <si>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</si>
  <si>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</si>
  <si>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</si>
  <si>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</si>
  <si>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</si>
  <si>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</si>
  <si>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</si>
  <si>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</si>
  <si>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</si>
  <si>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</si>
  <si>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</si>
  <si>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</si>
  <si>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</si>
  <si>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</si>
  <si>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</si>
  <si>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</si>
  <si>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</si>
  <si>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</si>
  <si>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</si>
  <si>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</si>
  <si>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</si>
  <si>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</si>
  <si>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</si>
  <si>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</si>
  <si>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</si>
  <si>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</si>
  <si>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</si>
  <si>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</si>
  <si>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</si>
  <si>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</si>
  <si>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</si>
  <si>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</si>
  <si>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</si>
  <si>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</si>
  <si>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</si>
  <si>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</si>
  <si>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</si>
  <si>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</si>
  <si>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</si>
  <si>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</si>
  <si>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</si>
  <si>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</si>
  <si>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</si>
  <si>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</si>
  <si>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</si>
  <si>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</si>
  <si>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</si>
  <si>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</si>
  <si>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</si>
  <si>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</si>
  <si>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</si>
  <si>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</si>
  <si>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</si>
  <si>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</si>
  <si>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</si>
  <si>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</si>
  <si>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</si>
  <si>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</si>
  <si>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</si>
  <si>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</si>
  <si>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</si>
  <si>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</si>
  <si>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</si>
  <si>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</si>
  <si>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</si>
  <si>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</si>
  <si>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</si>
  <si>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</si>
  <si>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</si>
  <si>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</si>
  <si>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</si>
  <si>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</si>
  <si>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</si>
  <si>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</si>
  <si>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</si>
  <si>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</si>
  <si>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</si>
  <si>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</si>
  <si>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</si>
  <si>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</si>
  <si>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</si>
  <si>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</si>
  <si>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</si>
  <si>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</si>
  <si>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</si>
  <si>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</si>
  <si>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</si>
  <si>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</si>
  <si>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</si>
  <si>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</si>
  <si>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</si>
  <si>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</si>
  <si>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</si>
  <si>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</si>
  <si>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</si>
  <si>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</si>
  <si>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</si>
  <si>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</si>
  <si>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</si>
  <si>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</si>
  <si>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</si>
  <si>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</si>
  <si>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</si>
  <si>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</si>
  <si>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</si>
  <si>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</si>
  <si>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</si>
  <si>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</si>
  <si>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</si>
  <si>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</si>
  <si>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</si>
  <si>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</si>
  <si>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</si>
  <si>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</si>
  <si>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</si>
  <si>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</si>
  <si>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</si>
  <si>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</si>
  <si>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</si>
  <si>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</si>
  <si>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</si>
  <si>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</si>
  <si>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</si>
  <si>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</si>
  <si>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</si>
  <si>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</si>
  <si>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</si>
  <si>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</si>
  <si>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</si>
  <si>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</si>
  <si>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</si>
  <si>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</si>
  <si>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</si>
  <si>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</si>
  <si>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</si>
  <si>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</si>
  <si>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</si>
  <si>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</si>
  <si>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</si>
  <si>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</si>
  <si>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</si>
  <si>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</si>
  <si>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</si>
  <si>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</si>
  <si>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</si>
  <si>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</si>
  <si>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</si>
  <si>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</si>
  <si>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</si>
  <si>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</si>
  <si>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</si>
  <si>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</si>
  <si>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</si>
  <si>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</si>
  <si>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</si>
  <si>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</si>
  <si>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</si>
  <si>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</si>
  <si>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</si>
  <si>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</si>
  <si>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</si>
  <si>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</si>
  <si>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</si>
  <si>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</si>
  <si>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</si>
  <si>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</si>
  <si>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</si>
  <si>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</si>
  <si>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</si>
  <si>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</si>
  <si>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</si>
  <si>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</si>
  <si>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</si>
  <si>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</si>
  <si>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</si>
  <si>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</si>
  <si>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</si>
  <si>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</si>
  <si>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</si>
  <si>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</si>
  <si>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</si>
  <si>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</si>
  <si>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</si>
  <si>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</si>
  <si>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</si>
  <si>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</si>
  <si>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</si>
  <si>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</si>
  <si>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</si>
  <si>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</si>
  <si>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</si>
  <si>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</si>
  <si>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</si>
  <si>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</si>
  <si>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</si>
  <si>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</si>
  <si>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</si>
  <si>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</si>
  <si>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</si>
  <si>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</si>
  <si>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</si>
  <si>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</si>
  <si>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</si>
  <si>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</si>
  <si>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</si>
  <si>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</si>
  <si>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</si>
  <si>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</si>
  <si>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</si>
  <si>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</si>
  <si>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</si>
  <si>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</si>
  <si>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</si>
  <si>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</si>
  <si>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</si>
  <si>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</si>
  <si>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</si>
  <si>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</si>
  <si>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</si>
  <si>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</si>
  <si>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</si>
  <si>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</si>
  <si>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</si>
  <si>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</si>
  <si>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</si>
  <si>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</si>
  <si>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</si>
  <si>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</si>
  <si>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</si>
  <si>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</si>
  <si>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</si>
  <si>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</si>
  <si>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</si>
  <si>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</si>
  <si>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</si>
  <si>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</si>
  <si>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</si>
  <si>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</si>
  <si>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</si>
  <si>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</si>
  <si>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</si>
  <si>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</si>
  <si>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</si>
  <si>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</si>
  <si>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</si>
  <si>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</si>
  <si>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</si>
  <si>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</si>
  <si>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</si>
  <si>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</si>
  <si>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</si>
  <si>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</si>
  <si>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</si>
  <si>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</si>
  <si>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</si>
  <si>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</si>
  <si>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</si>
  <si>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</si>
  <si>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</si>
  <si>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</si>
  <si>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</si>
  <si>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</si>
  <si>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</si>
  <si>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</si>
  <si>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</si>
  <si>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</si>
  <si>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</si>
  <si>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</si>
  <si>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</si>
  <si>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</si>
  <si>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</si>
  <si>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</si>
  <si>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</si>
  <si>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</si>
  <si>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</si>
  <si>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</si>
  <si>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</si>
  <si>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</si>
  <si>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</si>
  <si>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</si>
  <si>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</si>
  <si>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</si>
  <si>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</si>
  <si>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</si>
  <si>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</si>
  <si>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</si>
  <si>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</si>
  <si>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</si>
  <si>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</si>
  <si>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</si>
  <si>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</si>
  <si>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</si>
  <si>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</si>
  <si>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</si>
  <si>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</si>
  <si>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</si>
  <si>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</si>
  <si>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</si>
  <si>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</si>
  <si>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</si>
  <si>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</si>
  <si>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</si>
  <si>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</si>
  <si>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</si>
  <si>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</si>
  <si>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</si>
  <si>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</si>
  <si>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</si>
  <si>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</si>
  <si>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</si>
  <si>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</si>
  <si>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</si>
  <si>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</si>
  <si>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</si>
  <si>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</si>
  <si>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</si>
  <si>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</si>
  <si>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</si>
  <si>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</si>
  <si>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</si>
  <si>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</si>
  <si>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</si>
  <si>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</si>
  <si>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</si>
  <si>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</si>
  <si>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</si>
  <si>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</si>
  <si>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</si>
  <si>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</si>
  <si>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</si>
  <si>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</si>
  <si>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</si>
  <si>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</si>
  <si>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</si>
  <si>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</si>
  <si>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</si>
  <si>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</si>
  <si>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</si>
  <si>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</si>
  <si>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</si>
  <si>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</si>
  <si>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</si>
  <si>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</si>
  <si>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</si>
  <si>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</si>
  <si>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</si>
  <si>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</si>
  <si>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</si>
  <si>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</si>
  <si>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</si>
  <si>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</si>
  <si>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</si>
  <si>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</si>
  <si>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</si>
  <si>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</si>
  <si>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</si>
  <si>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</si>
  <si>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</si>
  <si>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</si>
  <si>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</si>
  <si>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</si>
  <si>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</si>
  <si>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</si>
  <si>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</si>
  <si>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</si>
  <si>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</si>
  <si>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</si>
  <si>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</si>
  <si>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</si>
  <si>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</si>
  <si>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</si>
  <si>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</si>
  <si>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</si>
  <si>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</si>
  <si>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</si>
  <si>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</si>
  <si>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</si>
  <si>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</si>
  <si>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</si>
  <si>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</si>
  <si>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</si>
  <si>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</si>
  <si>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</si>
  <si>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</si>
  <si>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</si>
  <si>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</si>
  <si>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</si>
  <si>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</si>
  <si>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</si>
  <si>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</si>
  <si>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</si>
  <si>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</si>
  <si>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</si>
  <si>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</si>
  <si>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</si>
  <si>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</si>
  <si>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</si>
  <si>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</si>
  <si>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</si>
  <si>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</si>
  <si>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</si>
  <si>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</si>
  <si>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</si>
  <si>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</si>
  <si>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</si>
  <si>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</si>
  <si>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</si>
  <si>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</si>
  <si>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</si>
  <si>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</si>
  <si>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</si>
  <si>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</si>
  <si>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</si>
  <si>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</si>
  <si>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</si>
  <si>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</si>
  <si>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</si>
  <si>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</si>
  <si>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</si>
  <si>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</si>
  <si>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</si>
  <si>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</si>
  <si>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</si>
  <si>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</si>
  <si>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</si>
  <si>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</si>
  <si>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</si>
  <si>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</si>
  <si>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</si>
  <si>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</si>
  <si>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</si>
  <si>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</si>
  <si>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</si>
  <si>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</si>
  <si>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</si>
  <si>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</si>
  <si>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</si>
  <si>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</si>
  <si>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</si>
  <si>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</si>
  <si>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</si>
  <si>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</si>
  <si>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</si>
  <si>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</si>
  <si>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</si>
  <si>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</si>
  <si>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</si>
  <si>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</si>
  <si>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</si>
  <si>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</si>
  <si>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</si>
  <si>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</si>
  <si>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</si>
  <si>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</si>
  <si>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</si>
  <si>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</si>
  <si>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</si>
  <si>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</si>
  <si>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</si>
  <si>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</si>
  <si>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</si>
  <si>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</si>
  <si>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</si>
  <si>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</si>
  <si>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</si>
  <si>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</si>
  <si>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</si>
  <si>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</si>
  <si>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</si>
  <si>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</si>
  <si>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</si>
  <si>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</si>
  <si>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</si>
  <si>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</si>
  <si>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</si>
  <si>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</si>
  <si>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</si>
  <si>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</si>
  <si>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</si>
  <si>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</si>
  <si>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</si>
  <si>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</si>
  <si>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</si>
  <si>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</si>
  <si>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</si>
  <si>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</si>
  <si>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</si>
  <si>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</si>
  <si>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</si>
  <si>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</si>
  <si>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</si>
  <si>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</si>
  <si>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</si>
  <si>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</si>
  <si>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</si>
  <si>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</si>
  <si>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</si>
  <si>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</si>
  <si>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</si>
  <si>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</si>
  <si>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</si>
  <si>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</si>
  <si>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</si>
  <si>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</si>
  <si>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</si>
  <si>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</si>
  <si>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</si>
  <si>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</si>
  <si>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</si>
  <si>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</si>
  <si>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</si>
  <si>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</si>
  <si>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</si>
  <si>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</si>
  <si>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</si>
  <si>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</si>
  <si>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</si>
  <si>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</si>
  <si>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</si>
  <si>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</si>
  <si>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</si>
  <si>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</si>
  <si>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</si>
  <si>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</si>
  <si>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</si>
  <si>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</si>
  <si>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</si>
  <si>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</si>
  <si>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</si>
  <si>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</si>
  <si>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</si>
  <si>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</si>
  <si>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</si>
  <si>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</si>
  <si>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</si>
  <si>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</si>
  <si>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</si>
  <si>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</si>
  <si>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</si>
  <si>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</si>
  <si>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</si>
  <si>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</si>
  <si>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</si>
  <si>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</si>
  <si>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</si>
  <si>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</si>
  <si>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</si>
  <si>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</si>
  <si>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</si>
  <si>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</si>
  <si>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</si>
  <si>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</si>
  <si>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</si>
  <si>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</si>
  <si>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</si>
  <si>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</si>
  <si>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</si>
  <si>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</si>
  <si>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</si>
  <si>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</si>
  <si>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</si>
  <si>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</si>
  <si>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</si>
  <si>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</si>
  <si>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</si>
  <si>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</si>
  <si>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</si>
  <si>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</si>
  <si>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</si>
  <si>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</si>
  <si>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</si>
  <si>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</si>
  <si>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</si>
  <si>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</si>
  <si>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</si>
  <si>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</si>
  <si>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</si>
  <si>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</si>
  <si>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</si>
  <si>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</si>
  <si>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</si>
  <si>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</si>
  <si>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</si>
  <si>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</si>
  <si>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</si>
  <si>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</si>
  <si>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</si>
  <si>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</si>
  <si>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</si>
  <si>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</si>
  <si>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</si>
  <si>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</si>
  <si>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</si>
  <si>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</si>
  <si>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</si>
  <si>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</si>
  <si>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</si>
  <si>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</si>
  <si>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</si>
  <si>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</si>
  <si>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</si>
  <si>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</si>
  <si>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</si>
  <si>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</si>
  <si>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</si>
  <si>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</si>
  <si>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</si>
  <si>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</si>
  <si>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</si>
  <si>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</si>
  <si>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</si>
  <si>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</si>
  <si>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</si>
  <si>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</si>
  <si>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</si>
  <si>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</si>
  <si>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</si>
  <si>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</si>
  <si>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</si>
  <si>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</si>
  <si>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</si>
  <si>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</si>
  <si>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</si>
  <si>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</si>
  <si>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</si>
  <si>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</si>
  <si>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</si>
  <si>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</si>
  <si>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</si>
  <si>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</si>
  <si>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</si>
  <si>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</si>
  <si>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</si>
  <si>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</si>
  <si>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</si>
  <si>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</si>
  <si>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</si>
  <si>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</si>
  <si>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</si>
  <si>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</si>
  <si>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</si>
  <si>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</si>
  <si>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</si>
  <si>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</si>
  <si>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</si>
  <si>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</si>
  <si>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</si>
  <si>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</si>
  <si>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</si>
  <si>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</si>
  <si>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</si>
  <si>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</si>
  <si>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</si>
  <si>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</si>
  <si>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</si>
  <si>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</si>
  <si>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</si>
  <si>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</si>
  <si>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</si>
  <si>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</si>
  <si>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</si>
  <si>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</si>
  <si>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</si>
  <si>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</si>
  <si>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</si>
  <si>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</si>
  <si>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</si>
  <si>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</si>
  <si>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</si>
  <si>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</si>
  <si>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</si>
  <si>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</si>
  <si>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</si>
  <si>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</si>
  <si>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</si>
  <si>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</si>
  <si>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</si>
  <si>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</si>
  <si>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</si>
  <si>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</si>
  <si>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</si>
  <si>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</si>
  <si>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</si>
  <si>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</si>
  <si>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</si>
  <si>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</si>
  <si>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</si>
  <si>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</si>
  <si>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</si>
  <si>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</si>
  <si>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</si>
  <si>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</si>
  <si>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</si>
  <si>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</si>
  <si>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</si>
  <si>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</si>
  <si>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</si>
  <si>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</si>
  <si>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</si>
  <si>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</si>
  <si>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</si>
  <si>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</si>
  <si>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</si>
  <si>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</si>
  <si>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</si>
  <si>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</si>
  <si>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</si>
  <si>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</si>
  <si>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</si>
  <si>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</si>
  <si>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</si>
  <si>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</si>
  <si>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</si>
  <si>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</si>
  <si>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</si>
  <si>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</si>
  <si>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</si>
  <si>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</si>
  <si>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</si>
  <si>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</si>
  <si>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</si>
  <si>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</si>
  <si>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</si>
  <si>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</si>
  <si>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</si>
  <si>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</si>
  <si>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</si>
  <si>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</si>
  <si>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</si>
  <si>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</si>
  <si>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</si>
  <si>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</si>
  <si>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</si>
  <si>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</si>
  <si>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</si>
  <si>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</si>
  <si>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</si>
  <si>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</si>
  <si>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</si>
  <si>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</si>
  <si>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</si>
  <si>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</si>
  <si>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</si>
  <si>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</si>
  <si>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</si>
  <si>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</si>
  <si>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</si>
  <si>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</si>
  <si>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</si>
  <si>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</si>
  <si>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</si>
  <si>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</si>
  <si>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</si>
  <si>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</si>
  <si>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</si>
  <si>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</si>
  <si>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</si>
  <si>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</si>
  <si>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</si>
  <si>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</si>
  <si>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</si>
  <si>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</si>
  <si>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</si>
  <si>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</si>
  <si>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</si>
  <si>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</si>
  <si>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</si>
  <si>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</si>
  <si>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</si>
  <si>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</si>
  <si>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</si>
  <si>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</si>
  <si>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</si>
  <si>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</si>
  <si>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</si>
  <si>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</si>
  <si>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</si>
  <si>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</si>
  <si>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</si>
  <si>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</si>
  <si>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</si>
  <si>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</si>
  <si>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</si>
  <si>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</si>
  <si>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</si>
  <si>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</si>
  <si>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</si>
  <si>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</si>
  <si>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</si>
  <si>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</si>
  <si>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</si>
  <si>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</si>
  <si>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</si>
  <si>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</si>
  <si>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</si>
  <si>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</si>
  <si>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</si>
  <si>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</si>
  <si>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</si>
  <si>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</si>
  <si>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</si>
  <si>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</si>
  <si>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</si>
  <si>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</si>
  <si>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</si>
  <si>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</si>
  <si>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</si>
  <si>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</si>
  <si>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</si>
  <si>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</si>
  <si>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</si>
  <si>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</si>
  <si>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</si>
  <si>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</si>
  <si>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</si>
  <si>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</si>
  <si>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</si>
  <si>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</si>
  <si>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</si>
  <si>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</si>
  <si>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</si>
  <si>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</si>
  <si>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</si>
  <si>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</si>
  <si>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</si>
  <si>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</si>
  <si>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</si>
  <si>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</si>
  <si>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</si>
  <si>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</si>
  <si>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</si>
  <si>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</si>
  <si>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</si>
  <si>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</si>
  <si>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</si>
  <si>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</si>
  <si>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</si>
  <si>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</si>
  <si>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</si>
  <si>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</si>
  <si>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</si>
  <si>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</si>
  <si>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</si>
  <si>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</si>
  <si>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</si>
  <si>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</si>
  <si>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</si>
  <si>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</si>
  <si>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</si>
  <si>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</si>
  <si>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</si>
  <si>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</si>
  <si>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</si>
  <si>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</si>
  <si>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</si>
  <si>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</si>
  <si>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</si>
  <si>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</si>
  <si>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</si>
  <si>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</si>
  <si>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</si>
  <si>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</si>
  <si>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</si>
  <si>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</si>
  <si>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</si>
  <si>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</si>
  <si>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</si>
  <si>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</si>
  <si>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</si>
  <si>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</si>
  <si>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</si>
  <si>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</si>
  <si>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</si>
  <si>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</si>
  <si>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</si>
  <si>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</si>
  <si>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</si>
  <si>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</si>
  <si>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</si>
  <si>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</si>
  <si>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</si>
  <si>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</si>
  <si>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</si>
  <si>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</si>
  <si>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</si>
  <si>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</si>
  <si>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</si>
  <si>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</si>
  <si>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</si>
  <si>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</si>
  <si>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</si>
  <si>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</si>
  <si>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</si>
  <si>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</si>
  <si>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</si>
  <si>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</si>
  <si>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</si>
  <si>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</si>
  <si>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</si>
  <si>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</si>
  <si>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</si>
  <si>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</si>
  <si>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</si>
  <si>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</si>
  <si>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</si>
  <si>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</si>
  <si>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</si>
  <si>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</si>
  <si>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</si>
  <si>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</si>
  <si>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</si>
  <si>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</si>
  <si>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</si>
  <si>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</si>
  <si>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</si>
  <si>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</si>
  <si>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</si>
  <si>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</si>
  <si>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</si>
  <si>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</si>
  <si>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</si>
  <si>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</si>
  <si>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</si>
  <si>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</si>
  <si>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</si>
  <si>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</si>
  <si>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</si>
  <si>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</si>
  <si>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</si>
  <si>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</si>
  <si>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</si>
  <si>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</si>
  <si>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</si>
  <si>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</si>
  <si>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</si>
  <si>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</si>
  <si>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</si>
  <si>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</si>
  <si>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</si>
  <si>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</si>
  <si>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</si>
  <si>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</si>
  <si>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</si>
  <si>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</si>
  <si>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</si>
  <si>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</si>
  <si>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</si>
  <si>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</si>
  <si>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</si>
  <si>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</si>
  <si>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</si>
  <si>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</si>
  <si>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</si>
  <si>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</si>
  <si>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</si>
  <si>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</si>
  <si>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</si>
  <si>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</si>
  <si>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</si>
  <si>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</si>
  <si>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</si>
  <si>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</si>
  <si>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</si>
  <si>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</si>
  <si>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</si>
  <si>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</si>
  <si>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</si>
  <si>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</si>
  <si>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</si>
  <si>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</si>
  <si>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</si>
  <si>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</si>
  <si>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</si>
  <si>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</si>
  <si>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</si>
  <si>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</si>
  <si>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</si>
  <si>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</si>
  <si>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</si>
  <si>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</si>
  <si>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</si>
  <si>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</si>
  <si>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</si>
  <si>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</si>
  <si>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</si>
  <si>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</si>
  <si>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</si>
  <si>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</si>
  <si>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</si>
  <si>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</si>
  <si>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</si>
  <si>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</si>
  <si>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</si>
  <si>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</si>
  <si>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</si>
  <si>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</si>
  <si>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</si>
  <si>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</si>
  <si>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</si>
  <si>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</si>
  <si>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</si>
  <si>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</si>
  <si>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</si>
  <si>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</si>
  <si>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</si>
  <si>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</si>
  <si>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</si>
  <si>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</si>
  <si>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</si>
  <si>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</si>
  <si>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</si>
  <si>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</si>
  <si>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</si>
  <si>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</si>
  <si>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</si>
  <si>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</si>
  <si>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</si>
  <si>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</si>
  <si>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</si>
  <si>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</si>
  <si>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</si>
  <si>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</si>
  <si>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</si>
  <si>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</si>
  <si>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</si>
  <si>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</si>
  <si>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</si>
  <si>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</si>
  <si>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</si>
  <si>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</si>
  <si>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</si>
  <si>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</si>
  <si>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</si>
  <si>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</si>
  <si>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</si>
  <si>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</si>
  <si>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</si>
  <si>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</si>
  <si>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</si>
  <si>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</si>
  <si>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</si>
  <si>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</si>
  <si>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</si>
  <si>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</si>
  <si>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</si>
  <si>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</si>
  <si>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</si>
  <si>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</si>
  <si>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</si>
  <si>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</si>
  <si>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</si>
  <si>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</si>
  <si>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</si>
  <si>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</si>
  <si>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</si>
  <si>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</si>
  <si>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</si>
  <si>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</si>
  <si>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</si>
  <si>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</si>
  <si>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</si>
  <si>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</si>
  <si>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</si>
  <si>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</si>
  <si>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</si>
  <si>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</si>
  <si>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</si>
  <si>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</si>
  <si>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</si>
  <si>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</si>
  <si>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</si>
  <si>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</si>
  <si>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</si>
  <si>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</si>
  <si>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</si>
  <si>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</si>
  <si>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</si>
  <si>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</si>
  <si>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</si>
  <si>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</si>
  <si>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</si>
  <si>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</si>
  <si>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</si>
  <si>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</si>
  <si>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</si>
  <si>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</si>
  <si>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</si>
  <si>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</si>
  <si>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</si>
  <si>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</si>
  <si>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</si>
  <si>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</si>
  <si>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</si>
  <si>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</si>
  <si>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</si>
  <si>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</si>
  <si>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</si>
  <si>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</si>
  <si>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</si>
  <si>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</si>
  <si>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</si>
  <si>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</si>
  <si>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</si>
  <si>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</si>
  <si>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</si>
  <si>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</si>
  <si>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</si>
  <si>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</si>
  <si>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</si>
  <si>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</si>
  <si>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</si>
  <si>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</si>
  <si>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</si>
  <si>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</si>
  <si>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</si>
  <si>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</si>
  <si>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</si>
  <si>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</si>
  <si>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</si>
  <si>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</si>
  <si>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</si>
  <si>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</si>
  <si>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</si>
  <si>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</si>
  <si>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</si>
  <si>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</si>
  <si>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</si>
  <si>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</si>
  <si>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</si>
  <si>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</si>
  <si>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</si>
  <si>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</si>
  <si>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</si>
  <si>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</si>
  <si>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</si>
  <si>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</si>
  <si>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</si>
  <si>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</si>
  <si>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</si>
  <si>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</si>
  <si>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</si>
  <si>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</si>
  <si>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</si>
  <si>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</si>
  <si>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</si>
  <si>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</si>
  <si>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</si>
  <si>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</si>
  <si>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</si>
  <si>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</si>
  <si>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</si>
  <si>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</si>
  <si>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</si>
  <si>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</si>
  <si>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</si>
  <si>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</si>
  <si>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</si>
  <si>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</si>
  <si>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</si>
  <si>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</si>
  <si>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</si>
  <si>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</si>
  <si>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</si>
  <si>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</si>
  <si>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</si>
  <si>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</si>
  <si>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</si>
  <si>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</si>
  <si>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</si>
  <si>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</si>
  <si>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</si>
  <si>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</si>
  <si>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</si>
  <si>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</si>
  <si>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</si>
  <si>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</si>
  <si>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</si>
  <si>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</si>
  <si>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</si>
  <si>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</si>
  <si>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</si>
  <si>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</si>
  <si>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</si>
  <si>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</si>
  <si>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</si>
  <si>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</si>
  <si>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</si>
  <si>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</si>
  <si>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</si>
  <si>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</si>
  <si>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</si>
  <si>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</si>
  <si>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</si>
  <si>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</si>
  <si>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</si>
  <si>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</si>
  <si>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</si>
  <si>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</si>
  <si>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</si>
  <si>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</si>
  <si>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</si>
  <si>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</si>
  <si>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</si>
  <si>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</si>
  <si>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</si>
  <si>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</si>
  <si>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</si>
  <si>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</si>
  <si>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</si>
  <si>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</si>
  <si>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</si>
  <si>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</si>
  <si>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</si>
  <si>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</si>
  <si>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</si>
  <si>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</si>
  <si>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</si>
  <si>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</si>
  <si>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</si>
  <si>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</si>
  <si>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</si>
  <si>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</si>
  <si>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</si>
  <si>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</si>
  <si>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</si>
  <si>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</si>
  <si>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</si>
  <si>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</si>
  <si>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</si>
  <si>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</si>
  <si>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</si>
  <si>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</si>
  <si>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</si>
  <si>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</si>
  <si>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</si>
  <si>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</si>
  <si>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</si>
  <si>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</si>
  <si>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</si>
  <si>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</si>
  <si>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</si>
  <si>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</si>
  <si>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</si>
  <si>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</si>
  <si>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</si>
  <si>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</si>
  <si>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</si>
  <si>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</si>
  <si>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</si>
  <si>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</si>
  <si>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</si>
  <si>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</si>
  <si>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</si>
  <si>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</si>
  <si>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</si>
  <si>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</si>
  <si>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</si>
  <si>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</si>
  <si>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</si>
  <si>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</si>
  <si>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</si>
  <si>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</si>
  <si>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</si>
  <si>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</si>
  <si>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</si>
  <si>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</si>
  <si>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</si>
  <si>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</si>
  <si>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</si>
  <si>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</si>
  <si>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</si>
  <si>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</si>
  <si>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</si>
  <si>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</si>
  <si>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</si>
  <si>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</si>
  <si>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</si>
  <si>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</si>
  <si>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</si>
  <si>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</si>
  <si>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</si>
  <si>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</si>
  <si>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</si>
  <si>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</si>
  <si>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</si>
  <si>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</si>
  <si>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</si>
  <si>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</si>
  <si>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</si>
  <si>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</si>
  <si>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</si>
  <si>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</si>
  <si>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</si>
  <si>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</si>
  <si>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</si>
  <si>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</si>
  <si>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</si>
  <si>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</si>
  <si>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</si>
  <si>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</si>
  <si>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</si>
  <si>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</si>
  <si>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</si>
  <si>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</si>
  <si>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</si>
  <si>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</si>
  <si>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</si>
  <si>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</si>
  <si>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</si>
  <si>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</si>
  <si>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</si>
  <si>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</si>
  <si>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</si>
  <si>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</si>
  <si>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</si>
  <si>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</si>
  <si>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</si>
  <si>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</si>
  <si>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</si>
  <si>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</si>
  <si>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</si>
  <si>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</si>
  <si>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</si>
  <si>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</si>
  <si>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</si>
  <si>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</si>
  <si>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</si>
  <si>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</si>
  <si>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</si>
  <si>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</si>
  <si>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</si>
  <si>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</si>
  <si>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</si>
  <si>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</si>
  <si>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</si>
  <si>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</si>
  <si>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</si>
  <si>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</si>
  <si>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</si>
  <si>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</si>
  <si>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</si>
  <si>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</si>
  <si>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</si>
  <si>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</si>
  <si>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</si>
  <si>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</si>
  <si>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</si>
  <si>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</si>
  <si>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</si>
  <si>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</si>
  <si>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</si>
  <si>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</si>
  <si>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</si>
  <si>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</si>
  <si>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</si>
  <si>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</si>
  <si>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</si>
  <si>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</si>
  <si>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</si>
  <si>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</si>
  <si>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</si>
  <si>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</si>
  <si>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</si>
  <si>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</si>
  <si>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</si>
  <si>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</si>
  <si>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</si>
  <si>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</si>
  <si>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</si>
  <si>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</si>
  <si>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</si>
  <si>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</si>
  <si>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</si>
  <si>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</si>
  <si>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</si>
  <si>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</si>
  <si>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</si>
  <si>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</si>
  <si>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</si>
  <si>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</si>
  <si>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</si>
  <si>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</si>
  <si>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</si>
  <si>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</si>
  <si>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</si>
  <si>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</si>
  <si>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</si>
  <si>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</si>
  <si>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</si>
  <si>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</si>
  <si>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</si>
  <si>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</si>
  <si>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</si>
  <si>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</si>
  <si>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</si>
  <si>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</si>
  <si>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</si>
  <si>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</si>
  <si>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</si>
  <si>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</si>
  <si>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</si>
  <si>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</si>
  <si>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</si>
  <si>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</si>
  <si>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</si>
  <si>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</si>
  <si>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</si>
  <si>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</si>
  <si>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</si>
  <si>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</si>
  <si>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</si>
  <si>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</si>
  <si>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</si>
  <si>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</si>
  <si>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</si>
  <si>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</si>
  <si>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</si>
  <si>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</si>
  <si>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</si>
  <si>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</si>
  <si>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</si>
  <si>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</si>
  <si>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</si>
  <si>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</si>
  <si>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</si>
  <si>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</si>
  <si>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</si>
  <si>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</si>
  <si>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</si>
  <si>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</si>
  <si>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</si>
  <si>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</si>
  <si>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</si>
  <si>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</si>
  <si>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</si>
  <si>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</si>
  <si>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</si>
  <si>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</si>
  <si>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</si>
  <si>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</si>
  <si>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</si>
  <si>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</si>
  <si>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</si>
  <si>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</si>
  <si>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</si>
  <si>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</si>
  <si>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</si>
  <si>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</si>
  <si>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</si>
  <si>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</si>
  <si>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</si>
  <si>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</si>
  <si>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</si>
  <si>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</si>
  <si>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</si>
  <si>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</si>
  <si>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</si>
  <si>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</si>
  <si>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</si>
  <si>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</si>
  <si>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</si>
  <si>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</si>
  <si>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</si>
  <si>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</si>
  <si>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</si>
  <si>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</si>
  <si>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</si>
  <si>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</si>
  <si>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</si>
  <si>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</si>
  <si>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</si>
  <si>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</si>
  <si>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</si>
  <si>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</si>
  <si>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</si>
  <si>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</si>
  <si>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</si>
  <si>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</si>
  <si>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</si>
  <si>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</si>
  <si>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</si>
  <si>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</si>
  <si>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</si>
  <si>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</si>
  <si>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</si>
  <si>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</si>
  <si>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</si>
  <si>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</si>
  <si>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</si>
  <si>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</si>
  <si>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</si>
  <si>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</si>
  <si>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</si>
  <si>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</si>
  <si>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</si>
  <si>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</si>
  <si>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</si>
  <si>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</si>
  <si>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</si>
  <si>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</si>
  <si>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</si>
  <si>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</si>
  <si>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</si>
  <si>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</si>
  <si>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</si>
  <si>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</si>
  <si>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</si>
  <si>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</si>
  <si>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</si>
  <si>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</si>
  <si>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</si>
  <si>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</si>
  <si>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</si>
  <si>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</si>
  <si>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</si>
  <si>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</si>
  <si>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</si>
  <si>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</si>
  <si>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</si>
  <si>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</si>
  <si>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</si>
  <si>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</si>
  <si>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</si>
  <si>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</si>
  <si>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</si>
  <si>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</si>
  <si>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</si>
  <si>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</si>
  <si>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</si>
  <si>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</si>
  <si>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</si>
  <si>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</si>
  <si>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</si>
  <si>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</si>
  <si>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</si>
  <si>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</si>
  <si>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</si>
  <si>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</si>
  <si>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</si>
  <si>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</si>
  <si>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</si>
  <si>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</si>
  <si>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</si>
  <si>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</si>
  <si>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</si>
  <si>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</si>
  <si>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</si>
  <si>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</si>
  <si>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</si>
  <si>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</si>
  <si>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</si>
  <si>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</si>
  <si>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</si>
  <si>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</si>
  <si>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</si>
  <si>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</si>
  <si>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</si>
  <si>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</si>
  <si>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</si>
  <si>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</si>
  <si>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</si>
  <si>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</si>
  <si>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</si>
  <si>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</si>
  <si>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</si>
  <si>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</si>
  <si>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</si>
  <si>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</si>
  <si>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</si>
  <si>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</si>
  <si>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</si>
  <si>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</si>
  <si>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</si>
  <si>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</si>
  <si>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</si>
  <si>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</si>
  <si>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</si>
  <si>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</si>
  <si>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</si>
  <si>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</si>
  <si>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</si>
  <si>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</si>
  <si>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</si>
  <si>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</si>
  <si>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</si>
  <si>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</si>
  <si>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</si>
  <si>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</si>
  <si>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</si>
  <si>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</si>
  <si>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</si>
  <si>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</si>
  <si>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</si>
  <si>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</si>
  <si>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</si>
  <si>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</si>
  <si>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</si>
  <si>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</si>
  <si>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</si>
  <si>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</si>
  <si>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</si>
  <si>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</si>
  <si>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</si>
  <si>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</si>
  <si>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</si>
  <si>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</si>
  <si>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</si>
  <si>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</si>
  <si>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</si>
  <si>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</si>
  <si>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</si>
  <si>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</si>
  <si>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</si>
  <si>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</si>
  <si>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</si>
  <si>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</si>
  <si>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</si>
  <si>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</si>
  <si>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</si>
  <si>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</si>
  <si>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</si>
  <si>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</si>
  <si>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</si>
  <si>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</si>
  <si>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</si>
  <si>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</si>
  <si>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</si>
  <si>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</si>
  <si>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</si>
  <si>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</si>
  <si>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</si>
  <si>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</si>
  <si>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</si>
  <si>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</si>
  <si>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</si>
  <si>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</si>
  <si>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</si>
  <si>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</si>
  <si>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</si>
  <si>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</si>
  <si>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</si>
  <si>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</si>
  <si>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</si>
  <si>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</si>
  <si>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</si>
  <si>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</si>
  <si>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</si>
  <si>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</si>
  <si>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</si>
  <si>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</si>
  <si>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</si>
  <si>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</si>
  <si>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</si>
  <si>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</si>
  <si>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</si>
  <si>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</si>
  <si>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</si>
  <si>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</si>
  <si>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</si>
  <si>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</si>
  <si>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</si>
  <si>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</si>
  <si>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</si>
  <si>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</si>
  <si>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</si>
  <si>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</si>
  <si>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</si>
  <si>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</si>
  <si>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</si>
  <si>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</si>
  <si>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</si>
  <si>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</si>
  <si>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</si>
  <si>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</si>
  <si>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</si>
  <si>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</si>
  <si>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</si>
  <si>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</si>
  <si>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</si>
  <si>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</si>
  <si>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</si>
  <si>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</si>
  <si>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</si>
  <si>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</si>
  <si>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</si>
  <si>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</si>
  <si>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</si>
  <si>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</si>
  <si>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</si>
  <si>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</si>
  <si>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</si>
  <si>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</si>
  <si>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</si>
  <si>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</si>
  <si>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</si>
  <si>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</si>
  <si>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</si>
  <si>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</si>
  <si>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</si>
  <si>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</si>
  <si>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</si>
  <si>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</si>
  <si>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</si>
  <si>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</si>
  <si>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</si>
  <si>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</si>
  <si>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</si>
  <si>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</si>
  <si>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</si>
  <si>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</si>
  <si>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</si>
  <si>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</si>
  <si>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</si>
  <si>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</si>
  <si>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</si>
  <si>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</si>
  <si>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</si>
  <si>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</si>
  <si>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</si>
  <si>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</si>
  <si>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</si>
  <si>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</si>
  <si>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</si>
  <si>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</si>
  <si>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</si>
  <si>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</si>
  <si>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</si>
  <si>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</si>
  <si>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</si>
  <si>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</si>
  <si>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</si>
  <si>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</si>
  <si>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</si>
  <si>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</si>
  <si>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</si>
  <si>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</si>
  <si>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</si>
  <si>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</si>
  <si>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</si>
  <si>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</si>
  <si>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</si>
  <si>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</si>
  <si>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</si>
  <si>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</si>
  <si>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</si>
  <si>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</si>
  <si>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</si>
  <si>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</si>
  <si>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</si>
  <si>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</si>
  <si>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</si>
  <si>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</si>
  <si>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</si>
  <si>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</si>
  <si>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</si>
  <si>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</si>
  <si>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</si>
  <si>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</si>
  <si>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</si>
  <si>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</si>
  <si>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</si>
  <si>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</si>
  <si>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</si>
  <si>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</si>
  <si>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</si>
  <si>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</si>
  <si>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</si>
  <si>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</si>
  <si>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</si>
  <si>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</si>
  <si>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</si>
  <si>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</si>
  <si>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</si>
  <si>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</si>
  <si>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</si>
  <si>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</si>
  <si>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</si>
  <si>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</si>
  <si>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</si>
  <si>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</si>
  <si>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</si>
  <si>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</si>
  <si>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</si>
  <si>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</si>
  <si>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</si>
  <si>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</si>
  <si>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</si>
  <si>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</si>
  <si>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</si>
  <si>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</si>
  <si>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</si>
  <si>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</si>
  <si>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</si>
  <si>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</si>
  <si>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</si>
  <si>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</si>
  <si>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</si>
  <si>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</si>
  <si>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</si>
  <si>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</si>
  <si>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</si>
  <si>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</si>
  <si>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</si>
  <si>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</si>
  <si>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</si>
  <si>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</si>
  <si>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</si>
  <si>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</si>
  <si>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</si>
  <si>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</si>
  <si>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</si>
  <si>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</si>
  <si>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</si>
  <si>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</si>
  <si>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</si>
  <si>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</si>
  <si>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</si>
  <si>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</si>
  <si>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</si>
  <si>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</si>
  <si>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</si>
  <si>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</si>
  <si>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</si>
  <si>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</si>
  <si>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</si>
  <si>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</si>
  <si>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</si>
  <si>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</si>
  <si>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</si>
  <si>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</si>
  <si>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</si>
  <si>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</si>
  <si>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</si>
  <si>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</si>
  <si>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</si>
  <si>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</si>
  <si>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</si>
  <si>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</si>
  <si>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</si>
  <si>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</si>
  <si>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</si>
  <si>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</si>
  <si>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</si>
  <si>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</si>
  <si>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</si>
  <si>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</si>
  <si>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</si>
  <si>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</si>
  <si>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</si>
  <si>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</si>
  <si>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</si>
  <si>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</si>
  <si>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</si>
  <si>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</si>
  <si>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</si>
  <si>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</si>
  <si>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</si>
  <si>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</si>
  <si>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</si>
  <si>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</si>
  <si>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</si>
  <si>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</si>
  <si>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</si>
  <si>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</si>
  <si>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</si>
  <si>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</si>
  <si>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</si>
  <si>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</si>
  <si>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</si>
  <si>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</si>
  <si>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</si>
  <si>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</si>
  <si>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</si>
  <si>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</si>
  <si>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</si>
  <si>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</si>
  <si>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</si>
  <si>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</si>
  <si>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</si>
  <si>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</si>
  <si>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</si>
  <si>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</si>
  <si>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</si>
  <si>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</si>
  <si>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</si>
  <si>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</si>
  <si>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</si>
  <si>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</si>
  <si>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</si>
  <si>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</si>
  <si>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</si>
  <si>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</si>
  <si>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</si>
  <si>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</si>
  <si>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</si>
  <si>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</si>
  <si>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</si>
  <si>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</si>
  <si>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</si>
  <si>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</si>
  <si>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</si>
  <si>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</si>
  <si>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</si>
  <si>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</si>
  <si>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</si>
  <si>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</si>
  <si>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</si>
  <si>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</si>
  <si>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</si>
  <si>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</si>
  <si>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</si>
  <si>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</si>
  <si>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</si>
  <si>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</si>
  <si>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</si>
  <si>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</si>
  <si>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</si>
  <si>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</si>
  <si>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</si>
  <si>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</si>
  <si>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</si>
  <si>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</si>
  <si>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</si>
  <si>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</si>
  <si>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</si>
  <si>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</si>
  <si>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</si>
  <si>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</si>
  <si>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</si>
  <si>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</si>
  <si>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</si>
  <si>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</si>
  <si>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</si>
  <si>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</si>
  <si>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</si>
  <si>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</si>
  <si>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</si>
  <si>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</si>
  <si>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</si>
  <si>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</si>
  <si>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</si>
  <si>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</si>
  <si>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</si>
  <si>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</si>
  <si>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</si>
  <si>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</si>
  <si>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</si>
  <si>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</si>
  <si>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</si>
  <si>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</si>
  <si>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</si>
  <si>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</si>
  <si>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</si>
  <si>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</si>
  <si>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</si>
  <si>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</si>
  <si>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</si>
  <si>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</si>
  <si>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</si>
  <si>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</si>
  <si>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</si>
  <si>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</si>
  <si>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</si>
  <si>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</si>
  <si>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</si>
  <si>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</si>
  <si>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</si>
  <si>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</si>
  <si>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</si>
  <si>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</si>
  <si>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</si>
  <si>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</si>
  <si>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</si>
  <si>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</si>
  <si>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</si>
  <si>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</si>
  <si>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</si>
  <si>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</si>
  <si>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</si>
  <si>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</si>
  <si>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</si>
  <si>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</si>
  <si>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</si>
  <si>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</si>
  <si>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</si>
  <si>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</si>
  <si>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</si>
  <si>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</si>
  <si>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</si>
  <si>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</si>
  <si>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</si>
  <si>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</si>
  <si>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</si>
  <si>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</si>
  <si>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</si>
  <si>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</si>
  <si>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</si>
  <si>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</si>
  <si>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</si>
  <si>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</si>
  <si>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</si>
  <si>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</si>
  <si>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</si>
  <si>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</si>
  <si>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</si>
  <si>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</si>
  <si>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</si>
  <si>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</si>
  <si>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</si>
  <si>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</si>
  <si>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</si>
  <si>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</si>
  <si>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</si>
  <si>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</si>
  <si>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</si>
  <si>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</si>
  <si>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</si>
  <si>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</si>
  <si>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</si>
  <si>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</si>
  <si>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</si>
  <si>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</si>
  <si>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</si>
  <si>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</si>
  <si>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</si>
  <si>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</si>
  <si>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</si>
  <si>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</si>
  <si>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</si>
  <si>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</si>
  <si>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</si>
  <si>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</si>
  <si>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</si>
  <si>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</si>
  <si>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</si>
  <si>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</si>
  <si>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</si>
  <si>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</si>
  <si>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</si>
  <si>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</si>
  <si>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</si>
  <si>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</si>
  <si>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</si>
  <si>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</si>
  <si>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</si>
  <si>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</si>
  <si>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</si>
  <si>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</si>
  <si>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</si>
  <si>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</si>
  <si>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</si>
  <si>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</si>
  <si>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</si>
  <si>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</si>
  <si>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</si>
  <si>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</si>
  <si>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</si>
  <si>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</si>
  <si>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</si>
  <si>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</si>
  <si>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</si>
  <si>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</si>
  <si>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</si>
  <si>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</si>
  <si>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</si>
  <si>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</si>
  <si>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</si>
  <si>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</si>
  <si>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</si>
  <si>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</si>
  <si>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</si>
  <si>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</si>
  <si>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</si>
  <si>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</si>
  <si>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</si>
  <si>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</si>
  <si>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</si>
  <si>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</si>
  <si>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</si>
  <si>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</si>
  <si>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</si>
  <si>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</si>
  <si>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</si>
  <si>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</si>
  <si>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</si>
  <si>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</si>
  <si>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</si>
  <si>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</si>
  <si>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</si>
  <si>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</si>
  <si>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</si>
  <si>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</si>
  <si>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</si>
  <si>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</si>
  <si>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</si>
  <si>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</si>
  <si>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</si>
  <si>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</si>
  <si>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</si>
  <si>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</si>
  <si>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</si>
  <si>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</si>
  <si>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</si>
  <si>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</si>
  <si>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</si>
  <si>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</si>
  <si>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</si>
  <si>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</si>
  <si>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</si>
  <si>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</si>
  <si>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</si>
  <si>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</si>
  <si>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</si>
  <si>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</si>
  <si>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</si>
  <si>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</si>
  <si>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</si>
  <si>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</si>
  <si>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</si>
  <si>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</si>
  <si>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</si>
  <si>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</si>
  <si>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</si>
  <si>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</si>
  <si>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</si>
  <si>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</si>
  <si>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</si>
  <si>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</si>
  <si>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</si>
  <si>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</si>
  <si>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</si>
  <si>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</si>
  <si>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</si>
  <si>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</si>
  <si>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</si>
  <si>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</si>
  <si>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</si>
  <si>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</si>
  <si>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</si>
  <si>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</si>
  <si>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</si>
  <si>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</si>
  <si>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</si>
  <si>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</si>
  <si>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</si>
  <si>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</si>
  <si>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</si>
  <si>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</si>
  <si>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</si>
  <si>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</si>
  <si>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</si>
  <si>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</si>
  <si>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</si>
  <si>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</si>
  <si>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</si>
  <si>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</si>
  <si>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</si>
  <si>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</si>
  <si>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</si>
  <si>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</si>
  <si>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</si>
  <si>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</si>
  <si>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</si>
  <si>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</si>
  <si>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</si>
  <si>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</si>
  <si>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</si>
  <si>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</si>
  <si>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</si>
  <si>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</si>
  <si>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</si>
  <si>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</si>
  <si>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</si>
  <si>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</si>
  <si>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</si>
  <si>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</si>
  <si>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</si>
  <si>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</si>
  <si>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</si>
  <si>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</si>
  <si>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</si>
  <si>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</si>
  <si>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</si>
  <si>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</si>
  <si>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</si>
  <si>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</si>
  <si>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</si>
  <si>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</si>
  <si>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</si>
  <si>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</si>
  <si>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</si>
  <si>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</si>
  <si>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</si>
  <si>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</si>
  <si>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</si>
  <si>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</si>
  <si>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</si>
  <si>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</si>
  <si>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</si>
  <si>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</si>
  <si>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</si>
  <si>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</si>
  <si>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</si>
  <si>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</si>
  <si>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</si>
  <si>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</si>
  <si>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</si>
  <si>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</si>
  <si>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</si>
  <si>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</si>
  <si>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</si>
  <si>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</si>
  <si>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</si>
  <si>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</si>
  <si>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</si>
  <si>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</si>
  <si>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</si>
  <si>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</si>
  <si>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</si>
  <si>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</si>
  <si>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</si>
  <si>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</si>
  <si>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</si>
  <si>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</si>
  <si>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</si>
  <si>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</si>
  <si>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</si>
  <si>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</si>
  <si>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</si>
  <si>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</si>
  <si>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</si>
  <si>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</si>
  <si>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</si>
  <si>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</si>
  <si>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</si>
  <si>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</si>
  <si>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</si>
  <si>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</si>
  <si>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</si>
  <si>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</si>
  <si>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</si>
  <si>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</si>
  <si>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</si>
  <si>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</si>
  <si>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</si>
  <si>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</si>
  <si>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</si>
  <si>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</si>
  <si>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</si>
  <si>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</si>
  <si>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</si>
  <si>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</si>
  <si>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</si>
  <si>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</si>
  <si>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</si>
  <si>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</si>
  <si>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</si>
  <si>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</si>
  <si>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</si>
  <si>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</si>
  <si>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</si>
  <si>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</si>
  <si>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</si>
  <si>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</si>
  <si>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</si>
  <si>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</si>
  <si>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</si>
  <si>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</si>
  <si>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</si>
  <si>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</si>
  <si>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</si>
  <si>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</si>
  <si>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</si>
  <si>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</si>
  <si>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</si>
  <si>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</si>
  <si>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</si>
  <si>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</si>
  <si>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</si>
  <si>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</si>
  <si>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</si>
  <si>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</si>
  <si>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</si>
  <si>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</si>
  <si>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</si>
  <si>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</si>
  <si>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</si>
  <si>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</si>
  <si>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</si>
  <si>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</si>
  <si>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</si>
  <si>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</si>
  <si>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</si>
  <si>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</si>
  <si>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</si>
  <si>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</si>
  <si>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</si>
  <si>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</si>
  <si>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</si>
  <si>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</si>
  <si>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</si>
  <si>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</si>
  <si>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</si>
  <si>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</si>
  <si>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</si>
  <si>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</si>
  <si>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</si>
  <si>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</si>
  <si>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</si>
  <si>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</si>
  <si>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</si>
  <si>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</si>
  <si>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</si>
  <si>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</si>
  <si>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</si>
  <si>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</si>
  <si>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</si>
  <si>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</si>
  <si>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</si>
  <si>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</si>
  <si>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</si>
  <si>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</si>
  <si>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</si>
  <si>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</si>
  <si>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</si>
  <si>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</si>
  <si>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</si>
  <si>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</si>
  <si>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</si>
  <si>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</si>
  <si>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</si>
  <si>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</si>
  <si>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</si>
  <si>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</si>
  <si>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</si>
  <si>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</si>
  <si>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</si>
  <si>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</si>
  <si>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</si>
  <si>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</si>
  <si>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</si>
  <si>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</si>
  <si>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</si>
  <si>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</si>
  <si>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</si>
  <si>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</si>
  <si>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</si>
  <si>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</si>
  <si>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</si>
  <si>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</si>
  <si>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</si>
  <si>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</si>
  <si>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</si>
  <si>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</si>
  <si>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</si>
  <si>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</si>
  <si>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</si>
  <si>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</si>
  <si>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</si>
  <si>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</si>
  <si>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</si>
  <si>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</si>
  <si>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</si>
  <si>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</si>
  <si>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</si>
  <si>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</si>
  <si>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</si>
  <si>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</si>
  <si>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</si>
  <si>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</si>
  <si>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</si>
  <si>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</si>
  <si>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</si>
  <si>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</si>
  <si>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</si>
  <si>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</si>
  <si>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</si>
  <si>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</si>
  <si>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</si>
  <si>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</si>
  <si>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</si>
  <si>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</si>
  <si>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</si>
  <si>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</si>
  <si>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</si>
  <si>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</si>
  <si>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</si>
  <si>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</si>
  <si>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</si>
  <si>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</si>
  <si>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</si>
  <si>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</si>
  <si>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</si>
  <si>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</si>
  <si>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</si>
  <si>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</si>
  <si>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</si>
  <si>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</si>
  <si>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</si>
  <si>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</si>
  <si>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</si>
  <si>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</si>
  <si>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</si>
  <si>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</si>
  <si>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</si>
  <si>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</si>
  <si>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</si>
  <si>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</si>
  <si>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</si>
  <si>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</si>
  <si>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</si>
  <si>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</si>
  <si>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</si>
  <si>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</si>
  <si>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</si>
  <si>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</si>
  <si>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</si>
  <si>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</si>
  <si>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</si>
  <si>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</si>
  <si>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</si>
  <si>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</si>
  <si>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</si>
  <si>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</si>
  <si>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</si>
  <si>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</si>
  <si>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</si>
  <si>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</si>
  <si>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</si>
  <si>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</si>
  <si>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</si>
  <si>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</si>
  <si>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</si>
  <si>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</si>
  <si>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</si>
  <si>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</si>
  <si>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</si>
  <si>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</si>
  <si>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</si>
  <si>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</si>
  <si>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</si>
  <si>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</si>
  <si>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</si>
  <si>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</si>
  <si>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</si>
  <si>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</si>
  <si>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</si>
  <si>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</si>
  <si>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</si>
  <si>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</si>
  <si>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</si>
  <si>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</si>
  <si>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</si>
  <si>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</si>
  <si>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</si>
  <si>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</si>
  <si>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</si>
  <si>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</si>
  <si>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</si>
  <si>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</si>
  <si>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</si>
  <si>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</si>
  <si>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</si>
  <si>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</si>
  <si>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</si>
  <si>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</si>
  <si>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</si>
  <si>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</si>
  <si>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</si>
  <si>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</si>
  <si>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</si>
  <si>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</si>
  <si>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</si>
  <si>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</si>
  <si>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</si>
  <si>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</si>
  <si>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</si>
  <si>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</si>
  <si>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</si>
  <si>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</si>
  <si>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</si>
  <si>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</si>
  <si>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</si>
  <si>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</si>
  <si>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</si>
  <si>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</si>
  <si>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</si>
  <si>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</si>
  <si>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</si>
  <si>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</si>
  <si>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</si>
  <si>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</si>
  <si>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</si>
  <si>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</si>
  <si>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</si>
  <si>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</si>
  <si>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</si>
  <si>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</si>
  <si>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</si>
  <si>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</si>
  <si>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</si>
  <si>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</si>
  <si>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</si>
  <si>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</si>
  <si>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</si>
  <si>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</si>
  <si>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</si>
  <si>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</si>
  <si>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</si>
  <si>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</si>
  <si>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</si>
  <si>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</si>
  <si>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</si>
  <si>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</si>
  <si>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</si>
  <si>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</si>
  <si>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</si>
  <si>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</si>
  <si>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</si>
  <si>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</si>
  <si>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</si>
  <si>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</si>
  <si>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</si>
  <si>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</si>
  <si>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</si>
  <si>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</si>
  <si>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</si>
  <si>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</si>
  <si>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</si>
  <si>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</si>
  <si>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</si>
  <si>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</si>
  <si>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</si>
  <si>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</si>
  <si>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</si>
  <si>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</si>
  <si>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</si>
  <si>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</si>
  <si>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</si>
  <si>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</si>
  <si>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</si>
  <si>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</si>
  <si>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</si>
  <si>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</si>
  <si>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</si>
  <si>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</si>
  <si>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</si>
  <si>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</si>
  <si>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</si>
  <si>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</si>
  <si>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</si>
  <si>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</si>
  <si>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</si>
  <si>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</si>
  <si>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</si>
  <si>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</si>
  <si>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</si>
  <si>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</si>
  <si>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</si>
  <si>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</si>
  <si>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</si>
  <si>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</si>
  <si>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</si>
  <si>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</si>
  <si>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</si>
  <si>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</si>
  <si>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</si>
  <si>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</si>
  <si>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</si>
  <si>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</si>
  <si>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</si>
  <si>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</si>
  <si>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</si>
  <si>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</si>
  <si>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</si>
  <si>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</si>
  <si>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</si>
  <si>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</si>
  <si>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</si>
  <si>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</si>
  <si>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</si>
  <si>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</si>
  <si>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</si>
  <si>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</si>
  <si>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</si>
  <si>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</si>
  <si>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</si>
  <si>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</si>
  <si>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</si>
  <si>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</si>
  <si>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</si>
  <si>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</si>
  <si>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</si>
  <si>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</si>
  <si>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</si>
  <si>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</si>
  <si>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</si>
  <si>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</si>
  <si>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</si>
  <si>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</si>
  <si>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</si>
  <si>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</si>
  <si>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</si>
  <si>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</si>
  <si>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</si>
  <si>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</si>
  <si>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</si>
  <si>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</si>
  <si>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</si>
  <si>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</si>
  <si>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</si>
  <si>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</si>
  <si>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</si>
  <si>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</si>
  <si>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</si>
  <si>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</si>
  <si>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</si>
  <si>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</si>
  <si>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</si>
  <si>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</si>
  <si>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</si>
  <si>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</si>
  <si>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</si>
  <si>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</si>
  <si>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</si>
  <si>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</si>
  <si>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</si>
  <si>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</si>
  <si>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</si>
  <si>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</si>
  <si>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</si>
  <si>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</si>
  <si>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</si>
  <si>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</si>
  <si>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</si>
  <si>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</si>
  <si>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</si>
  <si>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</si>
  <si>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</si>
  <si>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</si>
  <si>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</si>
  <si>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</si>
  <si>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</si>
  <si>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</si>
  <si>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</si>
  <si>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</si>
  <si>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</si>
  <si>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</si>
  <si>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</si>
  <si>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</si>
  <si>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</si>
  <si>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</si>
  <si>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</si>
  <si>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</si>
  <si>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</si>
  <si>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</si>
  <si>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</si>
  <si>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</si>
  <si>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</si>
  <si>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</si>
  <si>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</si>
  <si>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</si>
  <si>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</si>
  <si>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</si>
  <si>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</si>
  <si>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</si>
  <si>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</si>
  <si>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</si>
  <si>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</si>
  <si>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</si>
  <si>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</si>
  <si>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</si>
  <si>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</si>
  <si>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</si>
  <si>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</si>
  <si>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</si>
  <si>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</si>
  <si>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</si>
  <si>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</si>
  <si>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</si>
  <si>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</si>
  <si>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</si>
  <si>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</si>
  <si>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</si>
  <si>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</si>
  <si>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</si>
  <si>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</si>
  <si>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</si>
  <si>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</si>
  <si>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</si>
  <si>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</si>
  <si>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</si>
  <si>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</si>
  <si>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</si>
  <si>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</si>
  <si>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</si>
  <si>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</si>
  <si>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</si>
  <si>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</si>
  <si>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</si>
  <si>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</si>
  <si>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</si>
  <si>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</si>
  <si>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</si>
  <si>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</si>
  <si>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</si>
  <si>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</si>
  <si>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</si>
  <si>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</si>
  <si>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</si>
  <si>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</si>
  <si>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</si>
  <si>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</si>
  <si>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</si>
  <si>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</si>
  <si>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</si>
  <si>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</si>
  <si>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</si>
  <si>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</si>
  <si>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</si>
  <si>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</si>
  <si>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</si>
  <si>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</si>
  <si>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</si>
  <si>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</si>
  <si>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</si>
  <si>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</si>
  <si>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</si>
  <si>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</si>
  <si>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</si>
  <si>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</si>
  <si>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</si>
  <si>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</si>
  <si>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</si>
  <si>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</si>
  <si>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</si>
  <si>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</si>
  <si>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</si>
  <si>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</si>
  <si>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</si>
  <si>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</si>
  <si>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</si>
  <si>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</si>
  <si>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</si>
  <si>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</si>
  <si>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</si>
  <si>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</si>
  <si>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</si>
  <si>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</si>
  <si>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</si>
  <si>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</si>
  <si>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</si>
  <si>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</si>
  <si>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</si>
  <si>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</si>
  <si>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</si>
  <si>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</si>
  <si>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</si>
  <si>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</si>
  <si>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</si>
  <si>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</si>
  <si>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</si>
  <si>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</si>
  <si>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</si>
  <si>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</si>
  <si>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</si>
  <si>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</si>
  <si>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</si>
  <si>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</si>
  <si>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</si>
  <si>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</si>
  <si>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</si>
  <si>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</si>
  <si>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</si>
  <si>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</si>
  <si>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</si>
  <si>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</si>
  <si>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</si>
  <si>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</si>
  <si>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</si>
  <si>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</si>
  <si>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</si>
  <si>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</si>
  <si>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</si>
  <si>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</si>
  <si>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</si>
  <si>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</si>
  <si>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</si>
  <si>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</si>
  <si>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</si>
  <si>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</si>
  <si>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</si>
  <si>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</si>
  <si>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</si>
  <si>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</si>
  <si>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</si>
  <si>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</si>
  <si>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</si>
  <si>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</si>
  <si>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</si>
  <si>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</si>
  <si>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</si>
  <si>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</si>
  <si>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</si>
  <si>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</si>
  <si>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</si>
  <si>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</si>
  <si>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</si>
  <si>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</si>
  <si>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</si>
  <si>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</si>
  <si>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</si>
  <si>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</si>
  <si>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</si>
  <si>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</si>
  <si>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</si>
  <si>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</si>
  <si>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</si>
  <si>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</si>
  <si>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</si>
  <si>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</si>
  <si>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</si>
  <si>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</si>
  <si>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</si>
  <si>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</si>
  <si>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</si>
  <si>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</si>
  <si>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</si>
  <si>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</si>
  <si>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</si>
  <si>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</si>
  <si>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</si>
  <si>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</si>
  <si>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</si>
  <si>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</si>
  <si>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</si>
  <si>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</si>
  <si>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</si>
  <si>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</si>
  <si>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</si>
  <si>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</si>
  <si>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</si>
  <si>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</si>
  <si>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</si>
  <si>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</si>
  <si>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</si>
  <si>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</si>
  <si>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</si>
  <si>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</si>
  <si>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</si>
  <si>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</si>
  <si>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</si>
  <si>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</si>
  <si>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</si>
  <si>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</si>
  <si>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</si>
  <si>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</si>
  <si>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</si>
  <si>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</si>
  <si>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</si>
  <si>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</si>
  <si>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</si>
  <si>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</si>
  <si>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</si>
  <si>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</si>
  <si>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</si>
  <si>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</si>
  <si>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</si>
  <si>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</si>
  <si>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</si>
  <si>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</si>
  <si>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</si>
  <si>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</si>
  <si>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</si>
  <si>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</si>
  <si>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</si>
  <si>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</si>
  <si>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</si>
  <si>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</si>
  <si>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</si>
  <si>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</si>
  <si>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</si>
  <si>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</si>
  <si>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</si>
  <si>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</si>
  <si>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</si>
  <si>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</si>
  <si>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</si>
  <si>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</si>
  <si>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</si>
  <si>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</si>
  <si>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</si>
  <si>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</si>
  <si>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</si>
  <si>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</si>
  <si>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</si>
  <si>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</si>
  <si>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</si>
  <si>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</si>
  <si>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</si>
  <si>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</si>
  <si>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</si>
  <si>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</si>
  <si>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</si>
  <si>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</si>
  <si>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</si>
  <si>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</si>
  <si>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</si>
  <si>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</si>
  <si>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</si>
  <si>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</si>
  <si>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</si>
  <si>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</si>
  <si>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</si>
  <si>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</si>
  <si>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</si>
  <si>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</si>
  <si>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</si>
  <si>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</si>
  <si>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</si>
  <si>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</si>
  <si>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</si>
  <si>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</si>
  <si>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</si>
  <si>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</si>
  <si>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</si>
  <si>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</si>
  <si>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</si>
  <si>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</si>
  <si>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</si>
  <si>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</si>
  <si>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</si>
  <si>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</si>
  <si>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</si>
  <si>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</si>
  <si>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</si>
  <si>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</si>
  <si>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</si>
  <si>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</si>
  <si>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</si>
  <si>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</si>
  <si>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</si>
  <si>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</si>
  <si>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</si>
  <si>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</si>
  <si>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</si>
  <si>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</si>
  <si>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</si>
  <si>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</si>
  <si>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</si>
  <si>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</si>
  <si>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</si>
  <si>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</si>
  <si>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</si>
  <si>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</si>
  <si>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</si>
  <si>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</si>
  <si>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</si>
  <si>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</si>
  <si>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</si>
  <si>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</si>
  <si>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</si>
  <si>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</si>
  <si>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</si>
  <si>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</si>
  <si>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</si>
  <si>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</si>
  <si>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</si>
  <si>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</si>
  <si>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</si>
  <si>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</si>
  <si>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</si>
  <si>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</si>
  <si>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</si>
  <si>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</si>
  <si>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</si>
  <si>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</si>
  <si>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</si>
  <si>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</si>
  <si>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</si>
  <si>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</si>
  <si>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</si>
  <si>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</si>
  <si>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</si>
  <si>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</si>
  <si>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</si>
  <si>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</si>
  <si>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</si>
  <si>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</si>
  <si>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</si>
  <si>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</si>
  <si>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</si>
  <si>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</si>
  <si>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</si>
  <si>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</si>
  <si>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</si>
  <si>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</si>
  <si>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</si>
  <si>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</si>
  <si>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</si>
  <si>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</si>
  <si>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</si>
  <si>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</si>
  <si>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</si>
  <si>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</si>
  <si>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</si>
  <si>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</si>
  <si>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</si>
  <si>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</si>
  <si>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</si>
  <si>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</si>
  <si>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</si>
  <si>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</si>
  <si>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</si>
  <si>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</si>
  <si>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</si>
  <si>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</si>
  <si>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</si>
  <si>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</si>
  <si>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</si>
  <si>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</si>
  <si>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</si>
  <si>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</si>
  <si>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</si>
  <si>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</si>
  <si>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</si>
  <si>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</si>
  <si>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</si>
  <si>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</si>
  <si>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</si>
  <si>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</si>
  <si>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</si>
  <si>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</si>
  <si>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</si>
  <si>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</si>
  <si>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</si>
  <si>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</si>
  <si>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</si>
  <si>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</si>
  <si>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</si>
  <si>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</si>
  <si>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</si>
  <si>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</si>
  <si>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</si>
  <si>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</si>
  <si>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</si>
  <si>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</si>
  <si>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</si>
  <si>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</si>
  <si>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</si>
  <si>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</si>
  <si>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</si>
  <si>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</si>
  <si>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</si>
  <si>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</si>
  <si>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</si>
  <si>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</si>
  <si>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</si>
  <si>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</si>
  <si>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</si>
  <si>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</si>
  <si>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</si>
  <si>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</si>
  <si>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</si>
  <si>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</si>
  <si>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</si>
  <si>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</si>
  <si>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</si>
  <si>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</si>
  <si>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</si>
  <si>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</si>
  <si>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</si>
  <si>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</si>
  <si>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</si>
  <si>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</si>
  <si>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</si>
  <si>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</si>
  <si>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</si>
  <si>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</si>
  <si>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</si>
  <si>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</si>
  <si>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</si>
  <si>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</si>
  <si>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</si>
  <si>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</si>
  <si>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</si>
  <si>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</si>
  <si>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</si>
  <si>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</si>
  <si>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</si>
  <si>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</si>
  <si>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</si>
  <si>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</si>
  <si>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</si>
  <si>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</si>
  <si>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</si>
  <si>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</si>
  <si>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</si>
  <si>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</si>
  <si>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</si>
  <si>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</si>
  <si>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</si>
  <si>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</si>
  <si>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</si>
  <si>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</si>
  <si>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</si>
  <si>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</si>
  <si>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</si>
  <si>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</si>
  <si>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</si>
  <si>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</si>
  <si>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</si>
  <si>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</si>
  <si>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</si>
  <si>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</si>
  <si>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</si>
  <si>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</si>
  <si>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</si>
  <si>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</si>
  <si>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</si>
  <si>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</si>
  <si>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</si>
  <si>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</si>
  <si>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</si>
  <si>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</si>
  <si>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</si>
  <si>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</si>
  <si>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</si>
  <si>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</si>
  <si>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</si>
  <si>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</si>
  <si>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</si>
  <si>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</si>
  <si>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</si>
  <si>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</si>
  <si>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</si>
  <si>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</si>
  <si>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</si>
  <si>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</si>
  <si>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</si>
  <si>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</si>
  <si>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</si>
  <si>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</si>
  <si>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</si>
  <si>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</si>
  <si>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</si>
  <si>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</si>
  <si>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</si>
  <si>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</si>
  <si>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</si>
  <si>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</si>
  <si>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</si>
  <si>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</si>
  <si>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</si>
  <si>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</si>
  <si>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</si>
  <si>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</si>
  <si>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</si>
  <si>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</si>
  <si>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</si>
  <si>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</si>
  <si>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</si>
  <si>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</si>
  <si>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</si>
  <si>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</si>
  <si>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</si>
  <si>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</si>
  <si>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</si>
  <si>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</si>
  <si>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</si>
  <si>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</si>
  <si>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</si>
  <si>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</si>
  <si>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</si>
  <si>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</si>
  <si>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</si>
  <si>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</si>
  <si>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</si>
  <si>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</si>
  <si>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</si>
  <si>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</si>
  <si>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</si>
  <si>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</si>
  <si>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</si>
  <si>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</si>
  <si>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</si>
  <si>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</si>
  <si>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</si>
  <si>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</si>
  <si>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</si>
  <si>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</si>
  <si>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</si>
  <si>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</si>
  <si>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</si>
  <si>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</si>
  <si>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</si>
  <si>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</si>
  <si>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</si>
  <si>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</si>
  <si>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</si>
  <si>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</si>
  <si>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</si>
  <si>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</si>
  <si>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</si>
  <si>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</si>
  <si>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</si>
  <si>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</si>
  <si>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</si>
  <si>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</si>
  <si>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</si>
  <si>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</si>
  <si>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</si>
  <si>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</si>
  <si>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</si>
  <si>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</si>
  <si>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</si>
  <si>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</si>
  <si>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</si>
  <si>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</si>
  <si>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</si>
  <si>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</si>
  <si>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</si>
  <si>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</si>
  <si>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</si>
  <si>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</si>
  <si>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</si>
  <si>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</si>
  <si>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</si>
  <si>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</si>
  <si>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</si>
  <si>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</si>
  <si>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</si>
  <si>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</si>
  <si>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</si>
  <si>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</si>
  <si>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</si>
  <si>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</si>
  <si>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</si>
  <si>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</si>
  <si>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</si>
  <si>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</si>
  <si>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</si>
  <si>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</si>
  <si>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</si>
  <si>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</si>
  <si>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</si>
  <si>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</si>
  <si>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</si>
  <si>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</si>
  <si>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</si>
  <si>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</si>
  <si>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</si>
  <si>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</si>
  <si>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</si>
  <si>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</si>
  <si>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</si>
  <si>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</si>
  <si>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</si>
  <si>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</si>
  <si>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</si>
  <si>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</si>
  <si>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</si>
  <si>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</si>
  <si>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</si>
  <si>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</si>
  <si>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</si>
  <si>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</si>
  <si>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</si>
  <si>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</si>
  <si>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</si>
  <si>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</si>
  <si>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</si>
  <si>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</si>
  <si>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</si>
  <si>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</si>
  <si>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</si>
  <si>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</si>
  <si>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</si>
  <si>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</si>
  <si>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</si>
  <si>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</si>
  <si>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</si>
  <si>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</si>
  <si>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</si>
  <si>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</si>
  <si>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</si>
  <si>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</si>
  <si>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</si>
  <si>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</si>
  <si>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</si>
  <si>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</si>
  <si>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</si>
  <si>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</si>
  <si>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</si>
  <si>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</si>
  <si>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</si>
  <si>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</si>
  <si>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</si>
  <si>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</si>
  <si>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</si>
  <si>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</si>
  <si>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</si>
  <si>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</si>
  <si>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</si>
  <si>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</si>
  <si>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</si>
  <si>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</si>
  <si>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</si>
  <si>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</si>
  <si>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</si>
  <si>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</si>
  <si>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</si>
  <si>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</si>
  <si>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</si>
  <si>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</si>
  <si>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</si>
  <si>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</si>
  <si>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</si>
  <si>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</si>
  <si>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</si>
  <si>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</si>
  <si>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</si>
  <si>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</si>
  <si>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</si>
  <si>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</si>
  <si>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</si>
  <si>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</si>
  <si>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</si>
  <si>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</si>
  <si>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</si>
  <si>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</si>
  <si>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</si>
  <si>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</si>
  <si>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</si>
  <si>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</si>
  <si>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</si>
  <si>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</si>
  <si>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</si>
  <si>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</si>
  <si>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</si>
  <si>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</si>
  <si>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</si>
  <si>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</si>
  <si>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</si>
  <si>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</si>
  <si>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</si>
  <si>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</si>
  <si>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</si>
  <si>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</si>
  <si>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</si>
  <si>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</si>
  <si>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</si>
  <si>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</si>
  <si>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</si>
  <si>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</si>
  <si>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</si>
  <si>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</si>
  <si>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</si>
  <si>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</si>
  <si>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</si>
  <si>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</si>
  <si>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</si>
  <si>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</si>
  <si>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</si>
  <si>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</si>
  <si>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</si>
  <si>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</si>
  <si>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</si>
  <si>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</si>
  <si>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</si>
  <si>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</si>
  <si>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</si>
  <si>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</si>
  <si>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</si>
  <si>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</si>
  <si>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</si>
  <si>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</si>
  <si>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</si>
  <si>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</si>
  <si>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</si>
  <si>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</si>
  <si>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</si>
  <si>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</si>
  <si>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</si>
  <si>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</si>
  <si>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</si>
  <si>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</si>
  <si>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</si>
  <si>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</si>
  <si>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</si>
  <si>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</si>
  <si>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</si>
  <si>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</si>
  <si>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</si>
  <si>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</si>
  <si>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</si>
  <si>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</si>
  <si>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</si>
  <si>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</si>
  <si>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</si>
  <si>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</si>
  <si>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</si>
  <si>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</si>
  <si>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</si>
  <si>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</si>
  <si>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</si>
  <si>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</si>
  <si>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</si>
  <si>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</si>
  <si>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</si>
  <si>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</si>
  <si>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</si>
  <si>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</si>
  <si>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</si>
  <si>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</si>
  <si>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</si>
  <si>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</si>
  <si>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</si>
  <si>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</si>
  <si>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</si>
  <si>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</si>
  <si>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</si>
  <si>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</si>
  <si>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</si>
  <si>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</si>
  <si>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</si>
  <si>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</si>
  <si>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</si>
  <si>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</si>
  <si>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</si>
  <si>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</si>
  <si>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</si>
  <si>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</si>
  <si>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</si>
  <si>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</si>
  <si>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</si>
  <si>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</si>
  <si>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</si>
  <si>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</si>
  <si>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</si>
  <si>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</si>
  <si>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</si>
  <si>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</si>
  <si>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</si>
  <si>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</si>
  <si>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</si>
  <si>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</si>
  <si>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</si>
  <si>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</si>
  <si>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</si>
  <si>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</si>
  <si>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</si>
  <si>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</si>
  <si>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</si>
  <si>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</si>
  <si>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</si>
  <si>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</si>
  <si>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</si>
  <si>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</si>
  <si>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</si>
  <si>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</si>
  <si>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</si>
  <si>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</si>
  <si>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</si>
  <si>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</si>
  <si>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</si>
  <si>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</si>
  <si>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</si>
  <si>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</si>
  <si>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</si>
  <si>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</si>
  <si>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</si>
  <si>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</si>
  <si>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</si>
  <si>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</si>
  <si>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</si>
  <si>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</si>
  <si>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</si>
  <si>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</si>
  <si>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</si>
  <si>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</si>
  <si>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</si>
  <si>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</si>
  <si>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</si>
  <si>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</si>
  <si>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</si>
  <si>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</si>
  <si>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</si>
  <si>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</si>
  <si>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</si>
  <si>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</si>
  <si>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</si>
  <si>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</si>
  <si>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</si>
  <si>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</si>
  <si>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</si>
  <si>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</si>
  <si>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</si>
  <si>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</si>
  <si>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</si>
  <si>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</si>
  <si>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</si>
  <si>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</si>
  <si>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</si>
  <si>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</si>
  <si>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</si>
  <si>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</si>
  <si>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</si>
  <si>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</si>
  <si>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</si>
  <si>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</si>
  <si>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</si>
  <si>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</si>
  <si>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</si>
  <si>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</si>
  <si>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</si>
  <si>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</si>
  <si>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</si>
  <si>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</si>
  <si>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</si>
  <si>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</si>
  <si>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</si>
  <si>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</si>
  <si>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</si>
  <si>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</si>
  <si>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</si>
  <si>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</si>
  <si>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</si>
  <si>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</si>
  <si>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</si>
  <si>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</si>
  <si>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</si>
  <si>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</si>
  <si>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</si>
  <si>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</si>
  <si>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</si>
  <si>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</si>
  <si>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</si>
  <si>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</si>
  <si>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</si>
  <si>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</si>
  <si>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</si>
  <si>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</si>
  <si>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</si>
  <si>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</si>
  <si>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</si>
  <si>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</si>
  <si>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</si>
  <si>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</si>
  <si>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</si>
  <si>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</si>
  <si>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</si>
  <si>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</si>
  <si>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</si>
  <si>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</si>
  <si>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</si>
  <si>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</si>
  <si>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</si>
  <si>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</si>
  <si>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</si>
  <si>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</si>
  <si>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</si>
  <si>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</si>
  <si>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</si>
  <si>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</si>
  <si>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</si>
  <si>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</si>
  <si>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</si>
  <si>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</si>
  <si>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</si>
  <si>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</si>
  <si>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</si>
  <si>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</si>
  <si>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</si>
  <si>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</si>
  <si>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</si>
  <si>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</si>
  <si>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</si>
  <si>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</si>
  <si>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</si>
  <si>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</si>
  <si>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</si>
  <si>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</si>
  <si>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</si>
  <si>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</si>
  <si>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</si>
  <si>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</si>
  <si>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</si>
  <si>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</si>
  <si>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</si>
  <si>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</si>
  <si>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</si>
  <si>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</si>
  <si>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</si>
  <si>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</si>
  <si>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</si>
  <si>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</si>
  <si>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</si>
  <si>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</si>
  <si>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</si>
  <si>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</si>
  <si>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</si>
  <si>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</si>
  <si>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</si>
  <si>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</si>
  <si>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</si>
  <si>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</si>
  <si>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</si>
  <si>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</si>
  <si>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</si>
  <si>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</si>
  <si>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</si>
  <si>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</si>
  <si>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</si>
  <si>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</si>
  <si>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</si>
  <si>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</si>
  <si>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</si>
  <si>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</si>
  <si>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</si>
  <si>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</si>
  <si>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</si>
  <si>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</si>
  <si>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</si>
  <si>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</si>
  <si>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</si>
  <si>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</si>
  <si>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</si>
  <si>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</si>
  <si>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</si>
  <si>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</si>
  <si>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</si>
  <si>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</si>
  <si>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</si>
  <si>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</si>
  <si>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</si>
  <si>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</si>
  <si>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</si>
  <si>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</si>
  <si>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</si>
  <si>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</si>
  <si>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</si>
  <si>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</si>
  <si>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</si>
  <si>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</si>
  <si>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</si>
  <si>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</si>
  <si>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</si>
  <si>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</si>
  <si>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</si>
  <si>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</si>
  <si>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</si>
  <si>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</si>
  <si>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</si>
  <si>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</si>
  <si>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</si>
  <si>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</si>
  <si>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</si>
  <si>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</si>
  <si>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</si>
  <si>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</si>
  <si>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</si>
  <si>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</si>
  <si>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</si>
  <si>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</si>
  <si>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</si>
  <si>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</si>
  <si>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</si>
  <si>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</si>
  <si>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</si>
  <si>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</si>
  <si>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</si>
  <si>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</si>
  <si>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</si>
  <si>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</si>
  <si>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</si>
  <si>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</si>
  <si>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</si>
  <si>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</si>
  <si>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</si>
  <si>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</si>
  <si>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</si>
  <si>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</si>
  <si>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</si>
  <si>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</si>
  <si>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</si>
  <si>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</si>
  <si>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</si>
  <si>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</si>
  <si>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</si>
  <si>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</si>
  <si>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</si>
  <si>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</si>
  <si>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</si>
  <si>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</si>
  <si>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</si>
  <si>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</si>
  <si>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</si>
  <si>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</si>
  <si>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</si>
  <si>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</si>
  <si>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</si>
  <si>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</si>
  <si>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</si>
  <si>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</si>
  <si>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</si>
  <si>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</si>
  <si>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</si>
  <si>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</si>
  <si>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</si>
  <si>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</si>
  <si>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</si>
  <si>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</si>
  <si>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</si>
  <si>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</si>
  <si>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</si>
  <si>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</si>
  <si>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</si>
  <si>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</si>
  <si>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</si>
  <si>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</si>
  <si>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</si>
  <si>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</si>
  <si>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</si>
  <si>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</si>
  <si>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</si>
  <si>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</si>
  <si>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</si>
  <si>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</si>
  <si>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</si>
  <si>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</si>
  <si>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</si>
  <si>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</si>
  <si>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</si>
  <si>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</si>
  <si>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</si>
  <si>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</si>
  <si>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</si>
  <si>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</si>
  <si>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</si>
  <si>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</si>
  <si>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</si>
  <si>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</si>
  <si>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</si>
  <si>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</si>
  <si>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</si>
  <si>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</si>
  <si>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</si>
  <si>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</si>
  <si>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</si>
  <si>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</si>
  <si>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</si>
  <si>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</si>
  <si>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</si>
  <si>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</si>
  <si>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</si>
  <si>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</si>
  <si>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</si>
  <si>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</si>
  <si>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</si>
  <si>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</si>
  <si>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</si>
  <si>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</si>
  <si>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</si>
  <si>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</si>
  <si>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</si>
  <si>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</si>
  <si>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</si>
  <si>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</si>
  <si>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</si>
  <si>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</si>
  <si>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</si>
  <si>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</si>
  <si>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</si>
  <si>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</si>
  <si>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</si>
  <si>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</si>
  <si>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</si>
  <si>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</si>
  <si>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</si>
  <si>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</si>
  <si>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</si>
  <si>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</si>
  <si>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</si>
  <si>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</si>
  <si>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</si>
  <si>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</si>
  <si>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</si>
  <si>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</si>
  <si>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</si>
  <si>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</si>
  <si>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</si>
  <si>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</si>
  <si>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</si>
  <si>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</si>
  <si>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</si>
  <si>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</si>
  <si>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</si>
  <si>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</si>
  <si>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</si>
  <si>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</si>
  <si>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</si>
  <si>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</si>
  <si>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</si>
  <si>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</si>
  <si>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</si>
  <si>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</si>
  <si>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</si>
  <si>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</si>
  <si>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</si>
  <si>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</si>
  <si>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</si>
  <si>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</si>
  <si>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</si>
  <si>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</si>
  <si>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</si>
  <si>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</si>
  <si>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</si>
  <si>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</si>
  <si>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</si>
  <si>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</si>
  <si>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</si>
  <si>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</si>
  <si>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</si>
  <si>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</si>
  <si>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</si>
  <si>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</si>
  <si>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</si>
  <si>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</si>
  <si>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</si>
  <si>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</si>
  <si>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</si>
  <si>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</si>
  <si>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</si>
  <si>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</si>
  <si>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</si>
  <si>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</si>
  <si>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</si>
  <si>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</si>
  <si>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</si>
  <si>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</si>
  <si>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</si>
  <si>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</si>
  <si>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</si>
  <si>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</si>
  <si>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</si>
  <si>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</si>
  <si>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</si>
  <si>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</si>
  <si>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</si>
  <si>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</si>
  <si>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</si>
  <si>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</si>
  <si>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</si>
  <si>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</si>
  <si>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</si>
  <si>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</si>
  <si>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</si>
  <si>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</si>
  <si>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</si>
  <si>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</si>
  <si>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</si>
  <si>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</si>
  <si>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</si>
  <si>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</si>
  <si>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</si>
  <si>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</si>
  <si>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</si>
  <si>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</si>
  <si>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</si>
  <si>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</si>
  <si>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</si>
  <si>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</si>
  <si>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</si>
  <si>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</si>
  <si>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</si>
  <si>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</si>
  <si>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</si>
  <si>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</si>
  <si>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</si>
  <si>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</si>
  <si>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</si>
  <si>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</si>
  <si>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</si>
  <si>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</si>
  <si>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</si>
  <si>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</si>
  <si>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</si>
  <si>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</si>
  <si>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</si>
  <si>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</si>
  <si>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</si>
  <si>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</si>
  <si>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</si>
  <si>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</si>
  <si>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</si>
  <si>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</si>
  <si>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</si>
  <si>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</si>
  <si>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</si>
  <si>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</si>
  <si>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</si>
  <si>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</si>
  <si>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</si>
  <si>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</si>
  <si>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</si>
  <si>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</si>
  <si>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</si>
  <si>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</si>
  <si>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</si>
  <si>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</si>
  <si>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</si>
  <si>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</si>
  <si>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</si>
  <si>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</si>
  <si>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</si>
  <si>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</si>
  <si>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</si>
  <si>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</si>
  <si>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</si>
  <si>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</si>
  <si>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</si>
  <si>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</si>
  <si>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</si>
  <si>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</si>
  <si>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</si>
  <si>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</si>
  <si>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</si>
  <si>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</si>
  <si>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</si>
  <si>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</si>
  <si>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</si>
  <si>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</si>
  <si>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</si>
  <si>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</si>
  <si>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</si>
  <si>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</si>
  <si>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</si>
  <si>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</si>
  <si>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</si>
  <si>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</si>
  <si>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</si>
  <si>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</si>
  <si>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</si>
  <si>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</si>
  <si>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</si>
  <si>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</si>
  <si>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</si>
  <si>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</si>
  <si>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</si>
  <si>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</si>
  <si>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</si>
  <si>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</si>
  <si>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</si>
  <si>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</si>
  <si>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</si>
  <si>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</si>
  <si>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</si>
  <si>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</si>
  <si>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</si>
  <si>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</si>
  <si>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</si>
  <si>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</si>
  <si>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</si>
  <si>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</si>
  <si>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</si>
  <si>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</si>
  <si>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</si>
  <si>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</si>
  <si>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</si>
  <si>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</si>
  <si>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</si>
  <si>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</si>
  <si>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</si>
  <si>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</si>
  <si>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</si>
  <si>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</si>
  <si>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</si>
  <si>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</si>
  <si>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</si>
  <si>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</si>
  <si>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</si>
  <si>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</si>
  <si>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</si>
  <si>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</si>
  <si>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</si>
  <si>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</si>
  <si>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</si>
  <si>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</si>
  <si>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</si>
  <si>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</si>
  <si>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</si>
  <si>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</si>
  <si>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</si>
  <si>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</si>
  <si>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</si>
  <si>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</si>
  <si>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</si>
  <si>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</si>
  <si>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</si>
  <si>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</si>
  <si>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</si>
  <si>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</si>
  <si>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</si>
  <si>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</si>
  <si>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</si>
  <si>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</si>
  <si>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</si>
  <si>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</si>
  <si>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</si>
  <si>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</si>
  <si>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</si>
  <si>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</si>
  <si>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</si>
  <si>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</si>
  <si>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</si>
  <si>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</si>
  <si>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</si>
  <si>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</si>
  <si>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</si>
  <si>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</si>
  <si>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</si>
  <si>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</si>
  <si>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</si>
  <si>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</si>
  <si>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</si>
  <si>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</si>
  <si>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</si>
  <si>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</si>
  <si>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</si>
  <si>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</si>
  <si>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</si>
  <si>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</si>
  <si>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</si>
  <si>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</si>
  <si>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</si>
  <si>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</si>
  <si>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</si>
  <si>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</si>
  <si>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</si>
  <si>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</si>
  <si>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</si>
  <si>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</si>
  <si>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</si>
  <si>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</si>
  <si>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</si>
  <si>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</si>
  <si>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</si>
  <si>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</si>
  <si>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</si>
  <si>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</si>
  <si>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</si>
  <si>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</si>
  <si>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</si>
  <si>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</si>
  <si>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</si>
  <si>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</si>
  <si>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</si>
  <si>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</si>
  <si>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</si>
  <si>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</si>
  <si>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</si>
  <si>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</si>
  <si>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</si>
  <si>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</si>
  <si>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</si>
  <si>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</si>
  <si>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</si>
  <si>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</si>
  <si>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</si>
  <si>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</si>
  <si>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</si>
  <si>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</si>
  <si>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</si>
  <si>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</si>
  <si>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</si>
  <si>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</si>
  <si>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</si>
  <si>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</si>
  <si>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</si>
  <si>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</si>
  <si>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</si>
  <si>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</si>
  <si>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</si>
  <si>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</si>
  <si>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</si>
  <si>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</si>
  <si>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</si>
  <si>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</si>
  <si>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</si>
  <si>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</si>
  <si>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</si>
  <si>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</si>
  <si>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</si>
  <si>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</si>
  <si>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</si>
  <si>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</si>
  <si>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</si>
  <si>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</si>
  <si>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</si>
  <si>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</si>
  <si>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</si>
  <si>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</si>
  <si>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</si>
  <si>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</si>
  <si>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</si>
  <si>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</si>
  <si>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</si>
  <si>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</si>
  <si>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</si>
  <si>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</si>
  <si>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</si>
  <si>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</si>
  <si>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</si>
  <si>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</si>
  <si>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</si>
  <si>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</si>
  <si>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</si>
  <si>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</si>
  <si>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</si>
  <si>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</si>
  <si>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</si>
  <si>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</si>
  <si>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</si>
  <si>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</si>
  <si>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</si>
  <si>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</si>
  <si>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</si>
  <si>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</si>
  <si>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</si>
  <si>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</si>
  <si>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</si>
  <si>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</si>
  <si>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</si>
  <si>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</si>
  <si>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</si>
  <si>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</si>
  <si>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</si>
  <si>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</si>
  <si>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</si>
  <si>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</si>
  <si>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</si>
  <si>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</si>
  <si>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</si>
  <si>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</si>
  <si>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</si>
  <si>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</si>
  <si>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</si>
  <si>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</si>
  <si>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</si>
  <si>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</si>
  <si>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</si>
  <si>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</si>
  <si>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</si>
  <si>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</si>
  <si>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</si>
  <si>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</si>
  <si>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</si>
  <si>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</si>
  <si>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</si>
  <si>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</si>
  <si>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</si>
  <si>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</si>
  <si>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</si>
  <si>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</si>
  <si>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</si>
  <si>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</si>
  <si>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</si>
  <si>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</si>
  <si>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</si>
  <si>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</si>
  <si>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</si>
  <si>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</si>
  <si>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</si>
  <si>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</si>
  <si>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</si>
  <si>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</si>
  <si>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</si>
  <si>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</si>
  <si>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</si>
  <si>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</si>
  <si>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</si>
  <si>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</si>
  <si>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</si>
  <si>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</si>
  <si>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</si>
  <si>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</si>
  <si>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</si>
  <si>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</si>
  <si>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</si>
  <si>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</si>
  <si>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</si>
  <si>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</si>
  <si>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</si>
  <si>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</si>
  <si>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</si>
  <si>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</si>
  <si>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</si>
  <si>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</si>
  <si>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</si>
  <si>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</si>
  <si>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</si>
  <si>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</si>
  <si>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</si>
  <si>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</si>
  <si>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</si>
  <si>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</si>
  <si>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</si>
  <si>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</si>
  <si>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</si>
  <si>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</si>
  <si>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</si>
  <si>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</si>
  <si>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</si>
  <si>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</si>
  <si>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</si>
  <si>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</si>
  <si>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</si>
  <si>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</si>
  <si>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</si>
  <si>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</si>
  <si>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</si>
  <si>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</si>
  <si>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</si>
  <si>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</si>
  <si>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</si>
  <si>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</si>
  <si>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</si>
  <si>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</si>
  <si>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</si>
  <si>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</si>
  <si>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</si>
  <si>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</si>
  <si>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</si>
  <si>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</si>
  <si>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</si>
  <si>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</si>
  <si>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</si>
  <si>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</si>
  <si>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</si>
  <si>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</si>
  <si>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</si>
  <si>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</si>
  <si>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</si>
  <si>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</si>
  <si>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</si>
  <si>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</si>
  <si>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</si>
  <si>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</si>
  <si>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</si>
  <si>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</si>
  <si>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</si>
  <si>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</si>
  <si>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</si>
  <si>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</si>
  <si>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</si>
  <si>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</si>
  <si>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</si>
  <si>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</si>
  <si>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</si>
  <si>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</si>
  <si>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</si>
  <si>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</si>
  <si>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</si>
  <si>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</si>
  <si>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</si>
  <si>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</si>
  <si>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</si>
  <si>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</si>
  <si>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</si>
  <si>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</si>
  <si>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</si>
  <si>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</si>
  <si>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</si>
  <si>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</si>
  <si>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</si>
  <si>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</si>
  <si>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</si>
  <si>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</si>
  <si>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</si>
  <si>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</si>
  <si>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</si>
  <si>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</si>
  <si>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</si>
  <si>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</si>
  <si>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</si>
  <si>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</si>
  <si>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</si>
  <si>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</si>
  <si>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</si>
  <si>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</si>
  <si>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</si>
  <si>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</si>
  <si>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</si>
  <si>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</si>
  <si>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</si>
  <si>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</si>
  <si>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</si>
  <si>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</si>
  <si>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</si>
  <si>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</si>
  <si>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</si>
  <si>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</si>
  <si>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</si>
  <si>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</si>
  <si>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</si>
  <si>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</si>
  <si>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</si>
  <si>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</si>
  <si>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</si>
  <si>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</si>
  <si>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</si>
  <si>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</si>
  <si>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</si>
  <si>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</si>
  <si>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</si>
  <si>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</si>
  <si>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</si>
  <si>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</si>
  <si>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</si>
  <si>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</si>
  <si>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</si>
  <si>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</si>
  <si>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</si>
  <si>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</si>
  <si>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</si>
  <si>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</si>
  <si>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</si>
  <si>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</si>
  <si>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</si>
  <si>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</si>
  <si>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</si>
  <si>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</si>
  <si>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</si>
  <si>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</si>
  <si>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</si>
  <si>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</si>
  <si>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</si>
  <si>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</si>
  <si>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</si>
  <si>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</si>
  <si>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</si>
  <si>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</si>
  <si>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</si>
  <si>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</si>
  <si>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</si>
  <si>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</si>
  <si>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</si>
  <si>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</si>
  <si>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</si>
  <si>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</si>
  <si>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</si>
  <si>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</si>
  <si>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</si>
  <si>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</si>
  <si>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</si>
  <si>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</si>
  <si>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</si>
  <si>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</si>
  <si>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</si>
  <si>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</si>
  <si>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</si>
  <si>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</si>
  <si>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</si>
  <si>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</si>
  <si>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</si>
  <si>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</si>
  <si>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</si>
  <si>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</si>
  <si>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</si>
  <si>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</si>
  <si>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</si>
  <si>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</si>
  <si>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</si>
  <si>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</si>
  <si>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</si>
  <si>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</si>
  <si>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</si>
  <si>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</si>
  <si>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</si>
  <si>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</si>
  <si>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</si>
  <si>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</si>
  <si>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</si>
  <si>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</si>
  <si>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</si>
  <si>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</si>
  <si>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</si>
  <si>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</si>
  <si>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</si>
  <si>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</si>
  <si>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</si>
  <si>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</si>
  <si>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</si>
  <si>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</si>
  <si>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</si>
  <si>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</si>
  <si>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</si>
  <si>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</si>
  <si>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</si>
  <si>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</si>
  <si>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</si>
  <si>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</si>
  <si>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</si>
  <si>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</si>
  <si>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</si>
  <si>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</si>
  <si>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</si>
  <si>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</si>
  <si>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</si>
  <si>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</si>
  <si>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</si>
  <si>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</si>
  <si>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</si>
  <si>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</si>
  <si>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</si>
  <si>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</si>
  <si>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</si>
  <si>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</si>
  <si>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</si>
  <si>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</si>
  <si>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</si>
  <si>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</si>
  <si>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</si>
  <si>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</si>
  <si>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</si>
  <si>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</si>
  <si>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</si>
  <si>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</si>
  <si>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</si>
  <si>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</si>
  <si>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</si>
  <si>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</si>
  <si>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</si>
  <si>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</si>
  <si>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</si>
  <si>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</si>
  <si>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</si>
  <si>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</si>
  <si>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</si>
  <si>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</si>
  <si>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</si>
  <si>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</si>
  <si>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</si>
  <si>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</si>
  <si>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</si>
  <si>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</si>
  <si>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</si>
  <si>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</si>
  <si>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</si>
  <si>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</si>
  <si>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</si>
  <si>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</si>
  <si>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</si>
  <si>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</si>
  <si>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</si>
  <si>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</si>
  <si>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</si>
  <si>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</si>
  <si>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</si>
  <si>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</si>
  <si>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</si>
  <si>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</si>
  <si>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</si>
  <si>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</si>
  <si>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</si>
  <si>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</si>
  <si>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</si>
  <si>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</si>
  <si>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</si>
  <si>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</si>
  <si>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</si>
  <si>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</si>
  <si>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</si>
  <si>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</si>
  <si>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</si>
  <si>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</si>
  <si>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</si>
  <si>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</si>
  <si>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</si>
  <si>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</si>
  <si>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</si>
  <si>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</si>
  <si>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</si>
  <si>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</si>
  <si>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</si>
  <si>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</si>
  <si>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</si>
  <si>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</si>
  <si>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</si>
  <si>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</si>
  <si>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</si>
  <si>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</si>
  <si>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</si>
  <si>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</si>
  <si>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</si>
  <si>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</si>
  <si>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</si>
  <si>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</si>
  <si>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</si>
  <si>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</si>
  <si>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</si>
  <si>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</si>
  <si>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</si>
  <si>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</si>
  <si>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</si>
  <si>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</si>
  <si>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</si>
  <si>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</si>
  <si>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</si>
  <si>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</si>
  <si>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</si>
  <si>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</si>
  <si>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</si>
  <si>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</si>
  <si>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</si>
  <si>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</si>
  <si>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</si>
  <si>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</si>
  <si>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</si>
  <si>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</si>
  <si>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</si>
  <si>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</si>
  <si>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</si>
  <si>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</si>
  <si>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</si>
  <si>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</si>
  <si>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</si>
  <si>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</si>
  <si>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</si>
  <si>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</si>
  <si>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</si>
  <si>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</si>
  <si>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</si>
  <si>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</si>
  <si>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</si>
  <si>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</si>
  <si>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</si>
  <si>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</si>
  <si>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</si>
  <si>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</si>
  <si>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</si>
  <si>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</si>
  <si>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</si>
  <si>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</si>
  <si>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</si>
  <si>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</si>
  <si>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</si>
  <si>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</si>
  <si>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</si>
  <si>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</si>
  <si>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</si>
  <si>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</si>
  <si>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</si>
  <si>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</si>
  <si>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</si>
  <si>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</si>
  <si>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</si>
  <si>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</si>
  <si>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</si>
  <si>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</si>
  <si>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</si>
  <si>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</si>
  <si>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</si>
  <si>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</si>
  <si>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</si>
  <si>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</si>
  <si>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</si>
  <si>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</si>
  <si>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</si>
  <si>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</si>
  <si>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</si>
  <si>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</si>
  <si>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</si>
  <si>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</si>
  <si>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</si>
  <si>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</si>
  <si>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</si>
  <si>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</si>
  <si>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</si>
  <si>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</si>
  <si>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</si>
  <si>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</si>
  <si>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</si>
  <si>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</si>
  <si>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</si>
  <si>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</si>
  <si>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</si>
  <si>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</si>
  <si>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</si>
  <si>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</si>
  <si>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</si>
  <si>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</si>
  <si>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</si>
  <si>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</si>
  <si>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</si>
  <si>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</si>
  <si>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</si>
  <si>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</si>
  <si>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</si>
  <si>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</si>
  <si>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</si>
  <si>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</si>
  <si>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</si>
  <si>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</si>
  <si>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</si>
  <si>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</si>
  <si>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</si>
  <si>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</si>
  <si>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</si>
  <si>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</si>
  <si>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</si>
  <si>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</si>
  <si>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</si>
  <si>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</si>
  <si>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</si>
  <si>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</si>
  <si>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</si>
  <si>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</si>
  <si>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</si>
  <si>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</si>
  <si>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</si>
  <si>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</si>
  <si>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</si>
  <si>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</si>
  <si>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</si>
  <si>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</si>
  <si>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</si>
  <si>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</si>
  <si>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</si>
  <si>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</si>
  <si>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</si>
  <si>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</si>
  <si>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</si>
  <si>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</si>
  <si>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</si>
  <si>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</si>
  <si>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</si>
  <si>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</si>
  <si>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</si>
  <si>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</si>
  <si>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</si>
  <si>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</si>
  <si>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</si>
  <si>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</si>
  <si>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</si>
  <si>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</si>
  <si>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</si>
  <si>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</si>
  <si>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</si>
  <si>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</si>
  <si>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</si>
  <si>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</si>
  <si>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</si>
  <si>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</si>
  <si>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</si>
  <si>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</si>
  <si>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</si>
  <si>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</si>
  <si>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</si>
  <si>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</si>
  <si>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</si>
  <si>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</si>
  <si>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</si>
  <si>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</si>
  <si>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</si>
  <si>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</si>
  <si>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</si>
  <si>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</si>
  <si>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</si>
  <si>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</si>
  <si>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</si>
  <si>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</si>
  <si>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</si>
  <si>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</si>
  <si>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</si>
  <si>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</si>
  <si>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</si>
  <si>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</si>
  <si>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</si>
  <si>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</si>
  <si>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</si>
  <si>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</si>
  <si>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</si>
  <si>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</si>
  <si>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</si>
  <si>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</si>
  <si>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</si>
  <si>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</si>
  <si>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</si>
  <si>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</si>
  <si>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</si>
  <si>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</si>
  <si>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</si>
  <si>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</si>
  <si>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</si>
  <si>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</si>
  <si>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</si>
  <si>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</si>
  <si>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</si>
  <si>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</si>
  <si>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</si>
  <si>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</si>
  <si>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</si>
  <si>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</si>
  <si>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</si>
  <si>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</si>
  <si>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</si>
  <si>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</si>
  <si>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</si>
  <si>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</si>
  <si>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</si>
  <si>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</si>
  <si>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</si>
  <si>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</si>
  <si>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</si>
  <si>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</si>
  <si>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</si>
  <si>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</si>
  <si>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</si>
  <si>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</si>
  <si>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</si>
  <si>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</si>
  <si>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</si>
  <si>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</si>
  <si>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</si>
  <si>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</si>
  <si>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</si>
  <si>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</si>
  <si>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</si>
  <si>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</si>
  <si>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</si>
  <si>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</si>
  <si>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</si>
  <si>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</si>
  <si>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</si>
  <si>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</si>
  <si>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</si>
  <si>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</si>
  <si>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</si>
  <si>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</si>
  <si>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</si>
  <si>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</si>
  <si>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</si>
  <si>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</si>
  <si>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</si>
  <si>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</si>
  <si>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</si>
  <si>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</si>
  <si>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</si>
  <si>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</si>
  <si>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</si>
  <si>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</si>
  <si>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</si>
  <si>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</si>
  <si>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</si>
  <si>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</si>
  <si>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</si>
  <si>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</si>
  <si>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</si>
  <si>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</si>
  <si>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</si>
  <si>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</si>
  <si>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</si>
  <si>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</si>
  <si>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</si>
  <si>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</si>
  <si>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</si>
  <si>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</si>
  <si>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</si>
  <si>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</si>
  <si>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</si>
  <si>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</si>
  <si>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</si>
  <si>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</si>
  <si>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</si>
  <si>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</si>
  <si>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</si>
  <si>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</si>
  <si>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</si>
  <si>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</si>
  <si>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</si>
  <si>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</si>
  <si>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</si>
  <si>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</si>
  <si>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</si>
  <si>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</si>
  <si>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</si>
  <si>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</si>
  <si>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</si>
  <si>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</si>
  <si>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</si>
  <si>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</si>
  <si>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</si>
  <si>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</si>
  <si>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</si>
  <si>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</si>
  <si>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</si>
  <si>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</si>
  <si>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</si>
  <si>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</si>
  <si>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</si>
  <si>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</si>
  <si>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</si>
  <si>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</si>
  <si>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</si>
  <si>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</si>
  <si>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</si>
  <si>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</si>
  <si>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</si>
  <si>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</si>
  <si>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</si>
  <si>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</si>
  <si>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</si>
  <si>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</si>
  <si>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</si>
  <si>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</si>
  <si>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</si>
  <si>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</si>
  <si>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</si>
  <si>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</si>
  <si>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</si>
  <si>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</si>
  <si>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</si>
  <si>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</si>
  <si>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</si>
  <si>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</si>
  <si>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</si>
  <si>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</si>
  <si>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</si>
  <si>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</si>
  <si>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</si>
  <si>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</si>
  <si>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</si>
  <si>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</si>
  <si>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</si>
  <si>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</si>
  <si>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</si>
  <si>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</si>
  <si>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</si>
  <si>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</si>
  <si>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</si>
  <si>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</si>
  <si>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</si>
  <si>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</si>
  <si>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</si>
  <si>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</si>
  <si>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</si>
  <si>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</si>
  <si>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</si>
  <si>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</si>
  <si>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</si>
  <si>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</si>
  <si>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</si>
  <si>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</si>
  <si>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</si>
  <si>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</si>
  <si>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</si>
  <si>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</si>
  <si>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</si>
  <si>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</si>
  <si>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</si>
  <si>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</si>
  <si>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</si>
  <si>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</si>
  <si>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</si>
  <si>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</si>
  <si>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</si>
  <si>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</si>
  <si>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</si>
  <si>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</si>
  <si>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</si>
  <si>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</si>
  <si>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</si>
  <si>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</si>
  <si>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</si>
  <si>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</si>
  <si>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</si>
  <si>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</si>
  <si>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</si>
  <si>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</si>
  <si>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</si>
  <si>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</si>
  <si>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</si>
  <si>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</si>
  <si>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</si>
  <si>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</si>
  <si>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</si>
  <si>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</si>
  <si>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</si>
  <si>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</si>
  <si>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</si>
  <si>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</si>
  <si>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</si>
  <si>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</si>
  <si>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</si>
  <si>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</si>
  <si>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</si>
  <si>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</si>
  <si>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</si>
  <si>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</si>
  <si>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</si>
  <si>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</si>
  <si>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</si>
  <si>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</si>
  <si>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</si>
  <si>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</si>
  <si>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</si>
  <si>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</si>
  <si>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</si>
  <si>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</si>
  <si>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</si>
  <si>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</si>
  <si>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</si>
  <si>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</si>
  <si>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</si>
  <si>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</si>
  <si>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</si>
  <si>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</si>
  <si>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</si>
  <si>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</si>
  <si>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</si>
  <si>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</si>
  <si>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</si>
  <si>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</si>
  <si>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</si>
  <si>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</si>
  <si>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</si>
  <si>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</si>
  <si>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</si>
  <si>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</si>
  <si>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</si>
  <si>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</si>
  <si>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</si>
  <si>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</si>
  <si>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</si>
  <si>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</si>
  <si>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</si>
  <si>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</si>
  <si>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</si>
  <si>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</si>
  <si>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</si>
  <si>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</si>
  <si>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</si>
  <si>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</si>
  <si>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</si>
  <si>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</si>
  <si>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</si>
  <si>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</si>
  <si>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</si>
  <si>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</si>
  <si>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</si>
  <si>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</si>
  <si>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</si>
  <si>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</si>
  <si>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</si>
  <si>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</si>
  <si>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</si>
  <si>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</si>
  <si>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</si>
  <si>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</si>
  <si>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</si>
  <si>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</si>
  <si>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</si>
  <si>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</si>
  <si>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</si>
  <si>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</si>
  <si>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</si>
  <si>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</si>
  <si>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</si>
  <si>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</si>
  <si>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</si>
  <si>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</si>
  <si>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</si>
  <si>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</si>
  <si>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</si>
  <si>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</si>
  <si>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</si>
  <si>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</si>
  <si>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</si>
  <si>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</si>
  <si>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</si>
  <si>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</si>
  <si>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</si>
  <si>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</si>
  <si>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</si>
  <si>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</si>
  <si>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</si>
  <si>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</si>
  <si>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</si>
  <si>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</si>
  <si>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</si>
  <si>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</si>
  <si>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</si>
  <si>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</si>
  <si>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</si>
  <si>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</si>
  <si>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</si>
  <si>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</si>
  <si>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</si>
  <si>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</si>
  <si>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</si>
  <si>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</si>
  <si>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</si>
  <si>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</si>
  <si>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</si>
  <si>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</si>
  <si>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</si>
  <si>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</si>
  <si>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</si>
  <si>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</si>
  <si>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</si>
  <si>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</si>
  <si>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</si>
  <si>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</si>
  <si>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</si>
  <si>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</si>
  <si>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</si>
  <si>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</si>
  <si>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</si>
  <si>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</si>
  <si>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</si>
  <si>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</si>
  <si>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</si>
  <si>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</si>
  <si>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</si>
  <si>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</si>
  <si>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</si>
  <si>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</si>
  <si>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</si>
  <si>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</si>
  <si>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</si>
  <si>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</si>
  <si>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</si>
  <si>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</si>
  <si>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</si>
  <si>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</si>
  <si>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</si>
  <si>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</si>
  <si>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</si>
  <si>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</si>
  <si>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</si>
  <si>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</si>
  <si>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</si>
  <si>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</si>
  <si>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</si>
  <si>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</si>
  <si>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</si>
  <si>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</si>
  <si>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</si>
  <si>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</si>
  <si>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</si>
  <si>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</si>
  <si>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</si>
  <si>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</si>
  <si>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</si>
  <si>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</si>
  <si>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</si>
  <si>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</si>
  <si>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</si>
  <si>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</si>
  <si>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</si>
  <si>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</si>
  <si>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</si>
  <si>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</si>
  <si>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</si>
  <si>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</si>
  <si>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</si>
  <si>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</si>
  <si>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</si>
  <si>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</si>
  <si>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</si>
  <si>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</si>
  <si>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</si>
  <si>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</si>
  <si>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</si>
  <si>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</si>
  <si>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</si>
  <si>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</si>
  <si>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</si>
  <si>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</si>
  <si>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</si>
  <si>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</si>
  <si>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</si>
  <si>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</si>
  <si>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</si>
  <si>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</si>
  <si>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</si>
  <si>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</si>
  <si>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</si>
  <si>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</si>
  <si>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</si>
  <si>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</si>
  <si>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</si>
  <si>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</si>
  <si>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</si>
  <si>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</si>
  <si>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</si>
  <si>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</si>
  <si>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</si>
  <si>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</si>
  <si>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</si>
  <si>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</si>
  <si>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</si>
  <si>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</si>
  <si>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</si>
  <si>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</si>
  <si>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</si>
  <si>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</si>
  <si>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</si>
  <si>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</si>
  <si>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</si>
  <si>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</si>
  <si>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</si>
  <si>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</si>
  <si>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</si>
  <si>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</si>
  <si>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</si>
  <si>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</si>
  <si>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</si>
  <si>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</si>
  <si>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</si>
  <si>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</si>
  <si>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</si>
  <si>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</si>
  <si>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</si>
  <si>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</si>
  <si>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</si>
  <si>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</si>
  <si>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</si>
  <si>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</si>
  <si>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</si>
  <si>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</si>
  <si>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</si>
  <si>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</si>
  <si>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</si>
  <si>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</si>
  <si>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</si>
  <si>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</si>
  <si>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</si>
  <si>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</si>
  <si>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</si>
  <si>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</si>
  <si>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</si>
  <si>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</si>
  <si>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</si>
  <si>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</si>
  <si>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</si>
  <si>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</si>
  <si>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</si>
  <si>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</si>
  <si>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</si>
  <si>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</si>
  <si>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</si>
  <si>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</si>
  <si>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</si>
  <si>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</si>
  <si>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</si>
  <si>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</si>
  <si>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</si>
  <si>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</si>
  <si>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</si>
  <si>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</si>
  <si>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</si>
  <si>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</si>
  <si>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</si>
  <si>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</si>
  <si>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</si>
  <si>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</si>
  <si>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</si>
  <si>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</si>
  <si>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</si>
  <si>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</si>
  <si>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</si>
  <si>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</si>
  <si>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</si>
  <si>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</si>
  <si>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</si>
  <si>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</si>
  <si>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</si>
  <si>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</si>
  <si>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</si>
  <si>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</si>
  <si>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</si>
  <si>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</si>
  <si>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</si>
  <si>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</si>
  <si>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</si>
  <si>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</si>
  <si>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</si>
  <si>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</si>
  <si>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</si>
  <si>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</si>
  <si>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</si>
  <si>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</si>
  <si>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</si>
  <si>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</si>
  <si>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</si>
  <si>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</si>
  <si>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</si>
  <si>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</si>
  <si>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</si>
  <si>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</si>
  <si>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</si>
  <si>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</si>
  <si>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</si>
  <si>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</si>
  <si>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</si>
  <si>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</si>
  <si>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</si>
  <si>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</si>
  <si>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</si>
  <si>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</si>
  <si>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</si>
  <si>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</si>
  <si>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</si>
  <si>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</si>
  <si>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</si>
  <si>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</si>
  <si>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</si>
  <si>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</si>
  <si>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</si>
  <si>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</si>
  <si>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</si>
  <si>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</si>
  <si>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</si>
  <si>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</si>
  <si>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</si>
  <si>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</si>
  <si>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</si>
  <si>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</si>
  <si>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</si>
  <si>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</si>
  <si>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</si>
  <si>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</si>
  <si>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</si>
  <si>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</si>
  <si>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</si>
  <si>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</si>
  <si>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</si>
  <si>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</si>
  <si>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</si>
  <si>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</si>
  <si>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</si>
  <si>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</si>
  <si>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</si>
  <si>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</si>
  <si>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</si>
  <si>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</si>
  <si>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</si>
  <si>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</si>
  <si>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</si>
  <si>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</si>
  <si>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</si>
  <si>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</si>
  <si>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</si>
  <si>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</si>
  <si>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</si>
  <si>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</si>
  <si>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</si>
  <si>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</si>
  <si>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</si>
  <si>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</si>
  <si>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</si>
  <si>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</si>
  <si>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</si>
  <si>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</si>
  <si>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</si>
  <si>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</si>
  <si>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</si>
  <si>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</si>
  <si>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</si>
  <si>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</si>
  <si>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</si>
  <si>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</si>
  <si>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</si>
  <si>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</si>
  <si>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</si>
  <si>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</si>
  <si>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</si>
  <si>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</si>
  <si>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</si>
  <si>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</si>
  <si>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</si>
  <si>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</si>
  <si>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</si>
  <si>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</si>
  <si>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</si>
  <si>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</si>
  <si>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</si>
  <si>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</si>
  <si>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</si>
  <si>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</si>
  <si>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</si>
  <si>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</si>
  <si>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</si>
  <si>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</si>
  <si>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</si>
  <si>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</si>
  <si>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</si>
  <si>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</si>
  <si>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</si>
  <si>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</si>
  <si>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</si>
  <si>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</si>
  <si>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</si>
  <si>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</si>
  <si>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</si>
  <si>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</si>
  <si>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</si>
  <si>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</si>
  <si>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</si>
  <si>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</si>
  <si>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</si>
  <si>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</si>
  <si>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</si>
  <si>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</si>
  <si>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</si>
  <si>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</si>
  <si>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</si>
  <si>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</si>
  <si>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</si>
  <si>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</si>
  <si>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</si>
  <si>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</si>
  <si>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</si>
  <si>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</si>
  <si>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</si>
  <si>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</si>
  <si>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</si>
  <si>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</si>
  <si>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</si>
  <si>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</si>
  <si>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</si>
  <si>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</si>
  <si>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</si>
  <si>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</si>
  <si>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</si>
  <si>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</si>
  <si>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</si>
  <si>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</si>
  <si>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</si>
  <si>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</si>
  <si>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</si>
  <si>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</si>
  <si>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</si>
  <si>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</si>
  <si>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</si>
  <si>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</si>
  <si>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</si>
  <si>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</si>
  <si>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</si>
  <si>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</si>
  <si>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</si>
  <si>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</si>
  <si>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</si>
  <si>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</si>
  <si>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</si>
  <si>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</si>
  <si>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</si>
  <si>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</si>
  <si>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</si>
  <si>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</si>
  <si>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</si>
  <si>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</si>
  <si>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</si>
  <si>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</si>
  <si>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</si>
  <si>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</si>
  <si>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</si>
  <si>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</si>
  <si>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</si>
  <si>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</si>
  <si>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</si>
  <si>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</si>
  <si>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</si>
  <si>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</si>
  <si>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</si>
  <si>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</si>
  <si>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</si>
  <si>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</si>
  <si>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</si>
  <si>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</si>
  <si>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</si>
  <si>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</si>
  <si>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</si>
  <si>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</si>
  <si>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</si>
  <si>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</si>
  <si>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</si>
  <si>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</si>
  <si>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</si>
  <si>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</si>
  <si>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</si>
  <si>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</si>
  <si>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</si>
  <si>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</si>
  <si>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</si>
  <si>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</si>
  <si>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</si>
  <si>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</si>
  <si>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</si>
  <si>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</si>
  <si>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</si>
  <si>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</si>
  <si>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</si>
  <si>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</si>
  <si>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</si>
  <si>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</si>
  <si>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</si>
  <si>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</si>
  <si>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</si>
  <si>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</si>
  <si>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</si>
  <si>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</si>
  <si>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</si>
  <si>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</si>
  <si>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</si>
  <si>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</si>
  <si>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</si>
  <si>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</si>
  <si>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</si>
  <si>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</si>
  <si>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</si>
  <si>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</si>
  <si>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</si>
  <si>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</si>
  <si>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</si>
  <si>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</si>
  <si>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</si>
  <si>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</si>
  <si>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</si>
  <si>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</si>
  <si>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</si>
  <si>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</si>
  <si>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</si>
  <si>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</si>
  <si>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</si>
  <si>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</si>
  <si>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</si>
  <si>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</si>
  <si>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</si>
  <si>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</si>
  <si>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</si>
  <si>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</si>
  <si>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</si>
  <si>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</si>
  <si>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</si>
  <si>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</si>
  <si>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</si>
  <si>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</si>
  <si>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</si>
  <si>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</si>
  <si>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</si>
  <si>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</si>
  <si>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</si>
  <si>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</si>
  <si>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</si>
  <si>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</si>
  <si>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</si>
  <si>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</si>
  <si>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</si>
  <si>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</si>
  <si>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</si>
  <si>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</si>
  <si>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</si>
  <si>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</si>
  <si>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</si>
  <si>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</si>
  <si>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</si>
  <si>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</si>
  <si>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</si>
  <si>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</si>
  <si>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</si>
  <si>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</si>
  <si>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</si>
  <si>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</si>
  <si>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</si>
  <si>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</si>
  <si>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</si>
  <si>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</si>
  <si>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</si>
  <si>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</si>
  <si>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</si>
  <si>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</si>
  <si>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</si>
  <si>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</si>
  <si>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</si>
  <si>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</si>
  <si>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</si>
  <si>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</si>
  <si>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</si>
  <si>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</si>
  <si>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</si>
  <si>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</si>
  <si>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</si>
  <si>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</si>
  <si>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</si>
  <si>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</si>
  <si>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</si>
  <si>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</si>
  <si>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</si>
  <si>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</si>
  <si>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</si>
  <si>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</si>
  <si>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</si>
  <si>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</si>
  <si>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</si>
  <si>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</si>
  <si>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</si>
  <si>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</si>
  <si>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</si>
  <si>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</si>
  <si>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</si>
  <si>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</si>
  <si>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</si>
  <si>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</si>
  <si>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</si>
  <si>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</si>
  <si>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</si>
  <si>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</si>
  <si>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</si>
  <si>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</si>
  <si>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</si>
  <si>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</si>
  <si>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</si>
  <si>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</si>
  <si>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</si>
  <si>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</si>
  <si>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</si>
  <si>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</si>
  <si>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</si>
  <si>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</si>
  <si>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</si>
  <si>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</si>
  <si>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</si>
  <si>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</si>
  <si>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</si>
  <si>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</si>
  <si>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</si>
  <si>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</si>
  <si>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</si>
  <si>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</si>
  <si>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</si>
  <si>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</si>
  <si>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</si>
  <si>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</si>
  <si>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</si>
  <si>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</si>
  <si>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</si>
  <si>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</si>
  <si>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</si>
  <si>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</si>
  <si>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</si>
  <si>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</si>
  <si>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</si>
  <si>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</si>
  <si>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</si>
  <si>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</si>
  <si>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</si>
  <si>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</si>
  <si>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</si>
  <si>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</si>
  <si>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</si>
  <si>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</si>
  <si>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</si>
  <si>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</si>
  <si>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</si>
  <si>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</si>
  <si>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</si>
  <si>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</si>
  <si>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</si>
  <si>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</si>
  <si>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</si>
  <si>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</si>
  <si>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</si>
  <si>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</si>
  <si>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</si>
  <si>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</si>
  <si>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</si>
  <si>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</si>
  <si>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</si>
  <si>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</si>
  <si>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</si>
  <si>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</si>
  <si>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</si>
  <si>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</si>
  <si>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</si>
  <si>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</si>
  <si>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</si>
  <si>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</si>
  <si>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</si>
  <si>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</si>
  <si>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</si>
  <si>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</si>
  <si>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</si>
  <si>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</si>
  <si>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</si>
  <si>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</si>
  <si>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</si>
  <si>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</si>
  <si>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</si>
  <si>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</si>
  <si>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</si>
  <si>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</si>
  <si>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</si>
  <si>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</si>
  <si>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</si>
  <si>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</si>
  <si>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</si>
  <si>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</si>
  <si>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</si>
  <si>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</si>
  <si>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</si>
  <si>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</si>
  <si>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</si>
  <si>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</si>
  <si>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</si>
  <si>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</si>
  <si>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</si>
  <si>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</si>
  <si>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</si>
  <si>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</si>
  <si>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</si>
  <si>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</si>
  <si>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</si>
  <si>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</si>
  <si>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</si>
  <si>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</si>
  <si>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</si>
  <si>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</si>
  <si>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</si>
  <si>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</si>
  <si>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</si>
  <si>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</si>
  <si>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</si>
  <si>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</si>
  <si>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</si>
  <si>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</si>
  <si>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</si>
  <si>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</si>
  <si>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</si>
  <si>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</si>
  <si>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</si>
  <si>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</si>
  <si>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</si>
  <si>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</si>
  <si>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</si>
  <si>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</si>
  <si>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</si>
  <si>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</si>
  <si>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</si>
  <si>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</si>
  <si>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</si>
  <si>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</si>
  <si>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</si>
  <si>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</si>
  <si>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</si>
  <si>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</si>
  <si>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</si>
  <si>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</si>
  <si>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</si>
  <si>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</si>
  <si>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</si>
  <si>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</si>
  <si>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</si>
  <si>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</si>
  <si>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</si>
  <si>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</si>
  <si>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</si>
  <si>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</si>
  <si>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</si>
  <si>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</si>
  <si>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</si>
  <si>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</si>
  <si>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</si>
  <si>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</si>
  <si>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</si>
  <si>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</si>
  <si>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</si>
  <si>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</si>
  <si>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</si>
  <si>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</si>
  <si>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</si>
  <si>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</si>
  <si>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</si>
  <si>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</si>
  <si>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</si>
  <si>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</si>
  <si>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</si>
  <si>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</si>
  <si>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</si>
  <si>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</si>
  <si>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</si>
  <si>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</si>
  <si>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</si>
  <si>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</si>
  <si>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</si>
  <si>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</si>
  <si>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</si>
  <si>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</si>
  <si>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</si>
  <si>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</si>
  <si>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</si>
  <si>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</si>
  <si>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</si>
  <si>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</si>
  <si>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</si>
  <si>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</si>
  <si>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</si>
  <si>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</si>
  <si>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</si>
  <si>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</si>
  <si>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</si>
  <si>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</si>
  <si>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</si>
  <si>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</si>
  <si>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</si>
  <si>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</si>
  <si>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</si>
  <si>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</si>
  <si>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</si>
  <si>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</si>
  <si>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</si>
  <si>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</si>
  <si>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</si>
  <si>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</si>
  <si>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</si>
  <si>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</si>
  <si>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</si>
  <si>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</si>
  <si>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</si>
  <si>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</si>
  <si>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</si>
  <si>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</si>
  <si>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</si>
  <si>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</si>
  <si>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</si>
  <si>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</si>
  <si>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</si>
  <si>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</si>
  <si>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</si>
  <si>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</si>
  <si>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</si>
  <si>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</si>
  <si>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</si>
  <si>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</si>
  <si>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</si>
  <si>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</si>
  <si>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</si>
  <si>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</si>
  <si>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</si>
  <si>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</si>
  <si>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</si>
  <si>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</si>
  <si>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</si>
  <si>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</si>
  <si>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</si>
  <si>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</si>
  <si>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</si>
  <si>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</si>
  <si>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</si>
  <si>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</si>
  <si>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</si>
  <si>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</si>
  <si>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</si>
  <si>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</si>
  <si>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</si>
  <si>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</si>
  <si>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</si>
  <si>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</si>
  <si>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</si>
  <si>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</si>
  <si>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</si>
  <si>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</si>
  <si>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</si>
  <si>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</si>
  <si>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</si>
  <si>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</si>
  <si>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</si>
  <si>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</si>
  <si>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</si>
  <si>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</si>
  <si>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</si>
  <si>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</si>
  <si>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</si>
  <si>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</si>
  <si>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</si>
  <si>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</si>
  <si>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</si>
  <si>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</si>
  <si>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</si>
  <si>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</si>
  <si>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</si>
  <si>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</si>
  <si>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</si>
  <si>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</si>
  <si>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</si>
  <si>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</si>
  <si>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</si>
  <si>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</si>
  <si>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</si>
  <si>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</si>
  <si>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</si>
  <si>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</si>
  <si>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</si>
  <si>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</si>
  <si>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</si>
  <si>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</si>
  <si>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</si>
  <si>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</si>
  <si>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</si>
  <si>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</si>
  <si>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</si>
  <si>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</si>
  <si>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</si>
  <si>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</si>
  <si>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</si>
  <si>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</si>
  <si>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</si>
  <si>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</si>
  <si>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</si>
  <si>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</si>
  <si>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</si>
  <si>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</si>
  <si>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</si>
  <si>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</si>
  <si>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</si>
  <si>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</si>
  <si>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</si>
  <si>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</si>
  <si>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</si>
  <si>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</si>
  <si>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</si>
  <si>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</si>
  <si>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</si>
  <si>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</si>
  <si>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</si>
  <si>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</si>
  <si>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</si>
  <si>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</si>
  <si>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</si>
  <si>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</si>
  <si>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</si>
  <si>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</si>
  <si>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</si>
  <si>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</si>
  <si>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</si>
  <si>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</si>
  <si>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</si>
  <si>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</si>
  <si>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</si>
  <si>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</si>
  <si>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</si>
  <si>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</si>
  <si>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</si>
  <si>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</si>
  <si>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</si>
  <si>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</si>
  <si>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</si>
  <si>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</si>
  <si>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</si>
  <si>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</si>
  <si>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</si>
  <si>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</si>
  <si>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</si>
  <si>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</si>
  <si>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</si>
  <si>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</si>
  <si>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</si>
  <si>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</si>
  <si>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</si>
  <si>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</si>
  <si>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</si>
  <si>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</si>
  <si>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</si>
  <si>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</si>
  <si>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</si>
  <si>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</si>
  <si>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</si>
  <si>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</si>
  <si>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</si>
  <si>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</si>
  <si>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</si>
  <si>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</si>
  <si>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</si>
  <si>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</si>
  <si>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</si>
  <si>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</si>
  <si>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</si>
  <si>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</si>
  <si>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</si>
  <si>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</si>
  <si>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</si>
  <si>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</si>
  <si>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</si>
  <si>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</si>
  <si>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</si>
  <si>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</si>
  <si>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</si>
  <si>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</si>
  <si>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</si>
  <si>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</si>
  <si>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</si>
  <si>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</si>
  <si>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</si>
  <si>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</si>
  <si>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</si>
  <si>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</si>
  <si>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</si>
  <si>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</si>
  <si>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</si>
  <si>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</si>
  <si>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</si>
  <si>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</si>
  <si>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</si>
  <si>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</si>
  <si>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</si>
  <si>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</si>
  <si>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</si>
  <si>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</si>
  <si>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</si>
  <si>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</si>
  <si>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</si>
  <si>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</si>
  <si>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</si>
  <si>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</si>
  <si>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</si>
  <si>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</si>
  <si>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</si>
  <si>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</si>
  <si>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</si>
  <si>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</si>
  <si>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</si>
  <si>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</si>
  <si>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</si>
  <si>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</si>
  <si>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</si>
  <si>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</si>
  <si>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</si>
  <si>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</si>
  <si>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</si>
  <si>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</si>
  <si>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</si>
  <si>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</si>
  <si>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</si>
  <si>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</si>
  <si>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</si>
  <si>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</si>
  <si>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</si>
  <si>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</si>
  <si>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</si>
  <si>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</si>
  <si>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</si>
  <si>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</si>
  <si>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</si>
  <si>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</si>
  <si>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</si>
  <si>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</si>
  <si>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</si>
  <si>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</si>
  <si>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</si>
  <si>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</si>
  <si>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</si>
  <si>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</si>
  <si>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</si>
  <si>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</si>
  <si>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</si>
  <si>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</si>
  <si>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</si>
  <si>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</si>
  <si>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</si>
  <si>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</si>
  <si>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</si>
  <si>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</si>
  <si>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</si>
  <si>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</si>
  <si>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</si>
  <si>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</si>
  <si>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</si>
  <si>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</si>
  <si>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</si>
  <si>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</si>
  <si>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</si>
  <si>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</si>
  <si>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</si>
  <si>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</si>
  <si>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</si>
  <si>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</si>
  <si>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</si>
  <si>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</si>
  <si>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</si>
  <si>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</si>
  <si>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</si>
  <si>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</si>
  <si>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</si>
  <si>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</si>
  <si>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</si>
  <si>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</si>
  <si>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</si>
  <si>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</si>
  <si>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</si>
  <si>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</si>
  <si>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</si>
  <si>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</si>
  <si>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</si>
  <si>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</si>
  <si>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</si>
  <si>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</si>
  <si>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</si>
  <si>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</si>
  <si>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</si>
  <si>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</si>
  <si>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</si>
  <si>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</si>
  <si>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</si>
  <si>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</si>
  <si>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</si>
  <si>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</si>
  <si>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</si>
  <si>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</si>
  <si>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</si>
  <si>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</si>
  <si>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</si>
  <si>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</si>
  <si>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</si>
  <si>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</si>
  <si>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</si>
  <si>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</si>
  <si>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</si>
  <si>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</si>
  <si>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</si>
  <si>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</si>
  <si>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</si>
  <si>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</si>
  <si>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</si>
  <si>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</si>
  <si>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</si>
  <si>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</si>
  <si>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</si>
  <si>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</si>
  <si>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</si>
  <si>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</si>
  <si>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</si>
  <si>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</si>
  <si>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</si>
  <si>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</si>
  <si>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</si>
  <si>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</si>
  <si>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</si>
  <si>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</si>
  <si>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</si>
  <si>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</si>
  <si>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</si>
  <si>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</si>
  <si>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</si>
  <si>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</si>
  <si>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</si>
  <si>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</si>
  <si>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</si>
  <si>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</si>
  <si>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</si>
  <si>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</si>
  <si>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</si>
  <si>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</si>
  <si>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</si>
  <si>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</si>
  <si>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</si>
  <si>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</si>
  <si>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</si>
  <si>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</si>
  <si>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</si>
  <si>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</si>
  <si>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</si>
  <si>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</si>
  <si>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</si>
  <si>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</si>
  <si>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</si>
  <si>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</si>
  <si>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</si>
  <si>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</si>
  <si>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</si>
  <si>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</si>
  <si>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</si>
  <si>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</si>
  <si>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</si>
  <si>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</si>
  <si>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</si>
  <si>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</si>
  <si>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</si>
  <si>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</si>
  <si>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</si>
  <si>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</si>
  <si>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</si>
  <si>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</si>
  <si>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</si>
  <si>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</si>
  <si>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</si>
  <si>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</si>
  <si>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</si>
  <si>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</si>
  <si>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</si>
  <si>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</si>
  <si>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</si>
  <si>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</si>
  <si>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</si>
  <si>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</si>
  <si>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</si>
  <si>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</si>
  <si>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</si>
  <si>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</si>
  <si>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</si>
  <si>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</si>
  <si>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</si>
  <si>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</si>
  <si>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</si>
  <si>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</si>
  <si>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</si>
  <si>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</si>
  <si>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</si>
  <si>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</si>
  <si>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</si>
  <si>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</si>
  <si>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</si>
  <si>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</si>
  <si>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</si>
  <si>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</si>
  <si>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</si>
  <si>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</si>
  <si>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</si>
  <si>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</si>
  <si>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</si>
  <si>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</si>
  <si>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</si>
  <si>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</si>
  <si>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</si>
  <si>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</si>
  <si>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</si>
  <si>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</si>
  <si>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</si>
  <si>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</si>
  <si>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</si>
  <si>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</si>
  <si>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</si>
  <si>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</si>
  <si>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</si>
  <si>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</si>
  <si>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</si>
  <si>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</si>
  <si>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</si>
  <si>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</si>
  <si>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</si>
  <si>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</si>
  <si>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</si>
  <si>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</si>
  <si>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</si>
  <si>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</si>
  <si>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</si>
  <si>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</si>
  <si>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</si>
  <si>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</si>
  <si>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</si>
  <si>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</si>
  <si>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</si>
  <si>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</si>
  <si>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</si>
  <si>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</si>
  <si>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</si>
  <si>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</si>
  <si>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</si>
  <si>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</si>
  <si>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</si>
  <si>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</si>
  <si>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</si>
  <si>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</si>
  <si>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</si>
  <si>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</si>
  <si>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</si>
  <si>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</si>
  <si>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</si>
  <si>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</si>
  <si>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</si>
  <si>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</si>
  <si>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</si>
  <si>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</si>
  <si>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</si>
  <si>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</si>
  <si>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</si>
  <si>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</si>
  <si>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</si>
  <si>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</si>
  <si>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</si>
  <si>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</si>
  <si>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</si>
  <si>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</si>
  <si>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</si>
  <si>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</si>
  <si>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</si>
  <si>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</si>
  <si>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</si>
  <si>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</si>
  <si>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</si>
  <si>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</si>
  <si>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</si>
  <si>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</si>
  <si>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</si>
  <si>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</si>
  <si>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</si>
  <si>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</si>
  <si>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</si>
  <si>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</si>
  <si>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</si>
  <si>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</si>
  <si>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</si>
  <si>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</si>
  <si>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</si>
  <si>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</si>
  <si>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</si>
  <si>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</si>
  <si>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</si>
  <si>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</si>
  <si>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</si>
  <si>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</si>
  <si>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</si>
  <si>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</si>
  <si>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</si>
  <si>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</si>
  <si>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</si>
  <si>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</si>
  <si>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</si>
  <si>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</si>
  <si>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</si>
  <si>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</si>
  <si>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</si>
  <si>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</si>
  <si>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</si>
  <si>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</si>
  <si>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</si>
  <si>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</si>
  <si>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</si>
  <si>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</si>
  <si>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</si>
  <si>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</si>
  <si>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</si>
  <si>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</si>
  <si>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</si>
  <si>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</si>
  <si>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</si>
  <si>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</si>
  <si>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</si>
  <si>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</si>
  <si>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</si>
  <si>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</si>
  <si>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</si>
  <si>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</si>
  <si>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</si>
  <si>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</si>
  <si>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</si>
  <si>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</si>
  <si>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</si>
  <si>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</si>
  <si>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</si>
  <si>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</si>
  <si>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</si>
  <si>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</si>
  <si>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</si>
  <si>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</si>
  <si>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</si>
  <si>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</si>
  <si>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</si>
  <si>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</si>
  <si>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</si>
  <si>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</si>
  <si>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</si>
  <si>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</si>
  <si>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</si>
  <si>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</si>
  <si>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</si>
  <si>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</si>
  <si>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</si>
  <si>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</si>
  <si>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</si>
  <si>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</si>
  <si>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</si>
  <si>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</si>
  <si>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</si>
  <si>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</si>
  <si>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</si>
  <si>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</si>
  <si>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</si>
  <si>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</si>
  <si>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</si>
  <si>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</si>
  <si>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</si>
  <si>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</si>
  <si>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</si>
  <si>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</si>
  <si>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</si>
  <si>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</si>
  <si>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</si>
  <si>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</si>
  <si>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</si>
  <si>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</si>
  <si>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</si>
  <si>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</si>
  <si>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</si>
  <si>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</si>
  <si>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</si>
  <si>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</si>
  <si>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</si>
  <si>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</si>
  <si>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</si>
  <si>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</si>
  <si>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</si>
  <si>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</si>
  <si>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</si>
  <si>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</si>
  <si>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</si>
  <si>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</si>
  <si>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</si>
  <si>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</si>
  <si>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</si>
  <si>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</si>
  <si>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</si>
  <si>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</si>
  <si>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</si>
  <si>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</si>
  <si>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</si>
  <si>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</si>
  <si>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</si>
  <si>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</si>
  <si>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</si>
  <si>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</si>
  <si>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</si>
  <si>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</si>
  <si>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</si>
  <si>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</si>
  <si>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</si>
  <si>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</si>
  <si>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</si>
  <si>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</si>
  <si>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</si>
  <si>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</si>
  <si>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</si>
  <si>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</si>
  <si>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</si>
  <si>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</si>
  <si>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</si>
  <si>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</si>
  <si>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</si>
  <si>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</si>
  <si>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</si>
  <si>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</si>
  <si>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</si>
  <si>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</si>
  <si>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</si>
  <si>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</si>
  <si>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</si>
  <si>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</si>
  <si>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</si>
  <si>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</si>
  <si>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</si>
  <si>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</si>
  <si>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</si>
  <si>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</si>
  <si>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</si>
  <si>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</si>
  <si>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</si>
  <si>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</si>
  <si>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</si>
  <si>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</si>
  <si>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</si>
  <si>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</si>
  <si>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</si>
  <si>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</si>
  <si>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</si>
  <si>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</si>
  <si>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</si>
  <si>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</si>
  <si>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</si>
  <si>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</si>
  <si>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</si>
  <si>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</si>
  <si>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</si>
  <si>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</si>
  <si>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</si>
  <si>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</si>
  <si>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</si>
  <si>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</si>
  <si>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</si>
  <si>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</si>
  <si>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</si>
  <si>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</si>
  <si>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</si>
  <si>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</si>
  <si>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</si>
  <si>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</si>
  <si>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</si>
  <si>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</si>
  <si>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</si>
  <si>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</si>
  <si>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</si>
  <si>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</si>
  <si>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</si>
  <si>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</si>
  <si>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</si>
  <si>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</si>
  <si>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</si>
  <si>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</si>
  <si>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</si>
  <si>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</si>
  <si>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</si>
  <si>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</si>
  <si>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</si>
  <si>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</si>
  <si>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</si>
  <si>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</si>
  <si>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</si>
  <si>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</si>
  <si>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</si>
  <si>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</si>
  <si>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</si>
  <si>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</si>
  <si>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</si>
  <si>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</si>
  <si>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</si>
  <si>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</si>
  <si>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</si>
  <si>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</si>
  <si>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</si>
  <si>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</si>
  <si>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</si>
  <si>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</si>
  <si>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</si>
  <si>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</si>
  <si>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</si>
  <si>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</si>
  <si>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</si>
  <si>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</si>
  <si>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</si>
  <si>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</si>
  <si>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</si>
  <si>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</si>
  <si>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</si>
  <si>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</si>
  <si>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</si>
  <si>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</si>
  <si>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</si>
  <si>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</si>
  <si>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</si>
  <si>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</si>
  <si>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</si>
  <si>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</si>
  <si>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</si>
  <si>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</si>
  <si>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</si>
  <si>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</si>
  <si>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</si>
  <si>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</si>
  <si>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</si>
  <si>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</si>
  <si>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</si>
  <si>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</si>
  <si>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</si>
  <si>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</si>
  <si>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</si>
  <si>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</si>
  <si>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</si>
  <si>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</si>
  <si>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</si>
  <si>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</si>
  <si>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</si>
  <si>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</si>
  <si>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</si>
  <si>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</si>
  <si>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</si>
  <si>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</si>
  <si>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</si>
  <si>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</si>
  <si>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</si>
  <si>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</si>
  <si>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</si>
  <si>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</si>
  <si>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</si>
  <si>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</si>
  <si>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</si>
  <si>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</si>
  <si>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</si>
  <si>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</si>
  <si>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</si>
  <si>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</si>
  <si>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</si>
  <si>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</si>
  <si>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</si>
  <si>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</si>
  <si>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</si>
  <si>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</si>
  <si>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</si>
  <si>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</si>
  <si>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</si>
  <si>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</si>
  <si>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</si>
  <si>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</si>
  <si>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</si>
  <si>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</si>
  <si>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</si>
  <si>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</si>
  <si>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</si>
  <si>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</si>
  <si>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</si>
  <si>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</si>
  <si>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</si>
  <si>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</si>
  <si>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</si>
  <si>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</si>
  <si>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</si>
  <si>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</si>
  <si>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</si>
  <si>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</si>
  <si>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</si>
  <si>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</si>
  <si>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</si>
  <si>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</si>
  <si>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</si>
  <si>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</si>
  <si>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</si>
  <si>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</si>
  <si>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</si>
  <si>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</si>
  <si>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</si>
  <si>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</si>
  <si>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</si>
  <si>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</si>
  <si>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</si>
  <si>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</si>
  <si>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</si>
  <si>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</si>
  <si>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</si>
  <si>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</si>
  <si>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</si>
  <si>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</si>
  <si>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</si>
  <si>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</si>
  <si>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</si>
  <si>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</si>
  <si>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</si>
  <si>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</si>
  <si>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</si>
  <si>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</si>
  <si>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</si>
  <si>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</si>
  <si>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</si>
  <si>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</si>
  <si>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</si>
  <si>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</si>
  <si>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</si>
  <si>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</si>
  <si>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</si>
  <si>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</si>
  <si>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</si>
  <si>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</si>
  <si>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</si>
  <si>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</si>
  <si>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</si>
  <si>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</si>
  <si>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</si>
  <si>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</si>
  <si>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</si>
  <si>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</si>
  <si>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</si>
  <si>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</si>
  <si>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</si>
  <si>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</si>
  <si>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</si>
  <si>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</si>
  <si>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</si>
  <si>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</si>
  <si>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</si>
  <si>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</si>
  <si>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</si>
  <si>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</si>
  <si>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</si>
  <si>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</si>
  <si>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</si>
  <si>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</si>
  <si>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</si>
  <si>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</si>
  <si>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</si>
  <si>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</si>
  <si>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</si>
  <si>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</si>
  <si>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</si>
  <si>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</si>
  <si>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</si>
  <si>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</si>
  <si>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</si>
  <si>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</si>
  <si>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</si>
  <si>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</si>
  <si>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</si>
  <si>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</si>
  <si>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</si>
  <si>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</si>
  <si>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</si>
  <si>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</si>
  <si>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</si>
  <si>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</si>
  <si>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</si>
  <si>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</si>
  <si>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</si>
  <si>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</si>
  <si>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</si>
  <si>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</si>
  <si>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</si>
  <si>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</si>
  <si>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</si>
  <si>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</si>
  <si>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</si>
  <si>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</si>
  <si>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</si>
  <si>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</si>
  <si>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</si>
  <si>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</si>
  <si>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</si>
  <si>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</si>
  <si>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</si>
  <si>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</si>
  <si>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</si>
  <si>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</si>
  <si>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</si>
  <si>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</si>
  <si>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</si>
  <si>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</si>
  <si>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</si>
  <si>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</si>
  <si>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</si>
  <si>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</si>
  <si>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</si>
  <si>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</si>
  <si>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</si>
  <si>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</si>
  <si>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</si>
  <si>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</si>
  <si>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</si>
  <si>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</si>
  <si>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</si>
  <si>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</si>
  <si>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</si>
  <si>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</si>
  <si>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</si>
  <si>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</si>
  <si>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</si>
  <si>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</si>
  <si>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</si>
  <si>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</si>
  <si>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</si>
  <si>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</si>
  <si>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</si>
  <si>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</si>
  <si>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</si>
  <si>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</si>
  <si>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</si>
  <si>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</si>
  <si>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</si>
  <si>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</si>
  <si>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</si>
  <si>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</si>
  <si>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</si>
  <si>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</si>
  <si>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</si>
  <si>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</si>
  <si>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</si>
  <si>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</si>
  <si>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</si>
  <si>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</si>
  <si>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</si>
  <si>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</si>
  <si>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</si>
  <si>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</si>
  <si>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</si>
  <si>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</si>
  <si>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</si>
  <si>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</si>
  <si>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</si>
  <si>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</si>
  <si>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</si>
  <si>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</si>
  <si>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</si>
  <si>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</si>
  <si>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</si>
  <si>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</si>
  <si>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</si>
  <si>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</si>
  <si>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</si>
  <si>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</si>
  <si>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</si>
  <si>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</si>
  <si>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</si>
  <si>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</si>
  <si>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</si>
  <si>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</si>
  <si>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</si>
  <si>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</si>
  <si>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</si>
  <si>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</si>
  <si>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</si>
  <si>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</si>
  <si>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</si>
  <si>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</si>
  <si>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</si>
  <si>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</si>
  <si>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</si>
  <si>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</si>
  <si>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</si>
  <si>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</si>
  <si>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</si>
  <si>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</si>
  <si>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</si>
  <si>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</si>
  <si>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</si>
  <si>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</si>
  <si>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</si>
  <si>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</si>
  <si>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</si>
  <si>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</si>
  <si>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</si>
  <si>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</si>
  <si>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</si>
  <si>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</si>
  <si>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</si>
  <si>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</si>
  <si>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</si>
  <si>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</si>
  <si>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</si>
  <si>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</si>
  <si>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</si>
  <si>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</si>
  <si>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</si>
  <si>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</si>
  <si>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</si>
  <si>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</si>
  <si>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</si>
  <si>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</si>
  <si>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</si>
  <si>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</si>
  <si>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</si>
  <si>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</si>
  <si>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</si>
  <si>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</si>
  <si>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</si>
  <si>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</si>
  <si>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</si>
  <si>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</si>
  <si>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</si>
  <si>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</si>
  <si>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</si>
  <si>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</si>
  <si>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</si>
  <si>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</si>
  <si>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</si>
  <si>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</si>
  <si>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</si>
  <si>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</si>
  <si>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</si>
  <si>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</si>
  <si>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</si>
  <si>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</si>
  <si>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</si>
  <si>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</si>
  <si>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</si>
  <si>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</si>
  <si>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</si>
  <si>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</si>
  <si>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</si>
  <si>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</si>
  <si>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</si>
  <si>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</si>
  <si>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</si>
  <si>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</si>
  <si>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</si>
  <si>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</si>
  <si>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</si>
  <si>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</si>
  <si>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</si>
  <si>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</si>
  <si>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</si>
  <si>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</si>
  <si>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</si>
  <si>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</si>
  <si>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</si>
  <si>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</si>
  <si>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</si>
  <si>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</si>
  <si>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</si>
  <si>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</si>
  <si>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</si>
  <si>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</si>
  <si>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</si>
  <si>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</si>
  <si>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</si>
  <si>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</si>
  <si>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</si>
  <si>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</si>
  <si>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</si>
  <si>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</si>
  <si>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</si>
  <si>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</si>
  <si>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</si>
  <si>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</si>
  <si>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</si>
  <si>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</si>
  <si>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</si>
  <si>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</si>
  <si>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</si>
  <si>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</si>
  <si>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</si>
  <si>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</si>
  <si>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</si>
  <si>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</si>
  <si>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</si>
  <si>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</si>
  <si>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</si>
  <si>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</si>
  <si>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</si>
  <si>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</si>
  <si>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</si>
  <si>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</si>
  <si>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</si>
  <si>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</si>
  <si>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</si>
  <si>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</si>
  <si>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</si>
  <si>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</si>
  <si>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</si>
  <si>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</si>
  <si>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</si>
  <si>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</si>
  <si>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</si>
  <si>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</si>
  <si>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</si>
  <si>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</si>
  <si>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</si>
  <si>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</si>
  <si>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</si>
  <si>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</si>
  <si>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</si>
  <si>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</si>
  <si>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</si>
  <si>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</si>
  <si>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</si>
  <si>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</si>
  <si>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</si>
  <si>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</si>
  <si>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</si>
  <si>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</si>
  <si>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</si>
  <si>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</si>
  <si>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</si>
  <si>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</si>
  <si>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</si>
  <si>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</si>
  <si>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</si>
  <si>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</si>
  <si>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</si>
  <si>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</si>
  <si>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</si>
  <si>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</si>
  <si>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</si>
  <si>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</si>
  <si>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</si>
  <si>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</si>
  <si>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</si>
  <si>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</si>
  <si>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</si>
  <si>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</si>
  <si>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</si>
  <si>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</si>
  <si>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</si>
  <si>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</si>
  <si>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</si>
  <si>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</si>
  <si>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</si>
  <si>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</si>
  <si>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</si>
  <si>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</si>
  <si>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</si>
  <si>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</si>
  <si>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</si>
  <si>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</si>
  <si>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</si>
  <si>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</si>
  <si>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</si>
  <si>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</si>
  <si>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</si>
  <si>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</si>
  <si>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</si>
  <si>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</si>
  <si>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</si>
  <si>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</si>
  <si>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</si>
  <si>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</si>
  <si>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</si>
  <si>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</si>
  <si>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</si>
  <si>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</si>
  <si>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</si>
  <si>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</si>
  <si>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</si>
  <si>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</si>
  <si>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</si>
  <si>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</si>
  <si>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</si>
  <si>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</si>
  <si>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</si>
  <si>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</si>
  <si>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</si>
  <si>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</si>
  <si>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</si>
  <si>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</si>
  <si>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</si>
  <si>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</si>
  <si>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</si>
  <si>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</si>
  <si>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</si>
  <si>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</si>
  <si>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</si>
  <si>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</si>
  <si>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</si>
  <si>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</si>
  <si>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</si>
  <si>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</si>
  <si>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</si>
  <si>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</si>
  <si>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</si>
  <si>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</si>
  <si>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</si>
  <si>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</si>
  <si>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</si>
  <si>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</si>
  <si>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</si>
  <si>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</si>
  <si>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</si>
  <si>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</si>
  <si>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</si>
  <si>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</si>
  <si>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</si>
  <si>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</si>
  <si>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</si>
  <si>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</si>
  <si>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</si>
  <si>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</si>
  <si>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</si>
  <si>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</si>
  <si>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</si>
  <si>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</si>
  <si>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</si>
  <si>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</si>
  <si>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</si>
  <si>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</si>
  <si>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</si>
  <si>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</si>
  <si>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</si>
  <si>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</si>
  <si>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</si>
  <si>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</si>
  <si>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</si>
  <si>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</si>
  <si>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</si>
  <si>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</si>
  <si>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</si>
  <si>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</si>
  <si>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</si>
  <si>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</si>
  <si>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</si>
  <si>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</si>
  <si>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</si>
  <si>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</si>
  <si>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</si>
  <si>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</si>
  <si>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</si>
  <si>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</si>
  <si>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</si>
  <si>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</si>
  <si>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</si>
  <si>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</si>
  <si>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</si>
  <si>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</si>
  <si>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</si>
  <si>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</si>
  <si>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</si>
  <si>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</si>
  <si>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</si>
  <si>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</si>
  <si>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</si>
  <si>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</si>
  <si>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</si>
  <si>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</si>
  <si>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</si>
  <si>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</si>
  <si>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</si>
  <si>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</si>
  <si>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</si>
  <si>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</si>
  <si>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</si>
  <si>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</si>
  <si>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</si>
  <si>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</si>
  <si>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</si>
  <si>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</si>
  <si>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</si>
  <si>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</si>
  <si>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</si>
  <si>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</si>
  <si>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</si>
  <si>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</si>
  <si>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</si>
  <si>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</si>
  <si>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</si>
  <si>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</si>
  <si>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</si>
  <si>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</si>
  <si>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</si>
  <si>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</si>
  <si>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</si>
  <si>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</si>
  <si>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</si>
  <si>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</si>
  <si>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</si>
  <si>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</si>
  <si>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</si>
  <si>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</si>
  <si>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</si>
  <si>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</si>
  <si>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</si>
  <si>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</si>
  <si>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</si>
  <si>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</si>
  <si>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</si>
  <si>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</si>
  <si>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</si>
  <si>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</si>
  <si>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</si>
  <si>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</si>
  <si>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</si>
  <si>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</si>
  <si>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</si>
  <si>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</si>
  <si>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</si>
  <si>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</si>
  <si>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</si>
  <si>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</si>
  <si>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</si>
  <si>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</si>
  <si>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</si>
  <si>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</si>
  <si>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</si>
  <si>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</si>
  <si>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</si>
  <si>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</si>
  <si>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</si>
  <si>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</si>
  <si>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</si>
  <si>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</si>
  <si>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</si>
  <si>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</si>
  <si>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</si>
  <si>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</si>
  <si>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</si>
  <si>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</si>
  <si>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</si>
  <si>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</si>
  <si>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</si>
  <si>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</si>
  <si>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</si>
  <si>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</si>
  <si>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</si>
  <si>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</si>
  <si>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</si>
  <si>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</si>
  <si>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</si>
  <si>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</si>
  <si>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</si>
  <si>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</si>
  <si>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</si>
  <si>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</si>
  <si>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</si>
  <si>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</si>
  <si>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</si>
  <si>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</si>
  <si>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</si>
  <si>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</si>
  <si>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</si>
  <si>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</si>
  <si>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</si>
  <si>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</si>
  <si>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</si>
  <si>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</si>
  <si>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</si>
  <si>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</si>
  <si>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</si>
  <si>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</si>
  <si>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</si>
  <si>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</si>
  <si>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</si>
  <si>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</si>
  <si>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</si>
  <si>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</si>
  <si>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</si>
  <si>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</si>
  <si>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</si>
  <si>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</si>
  <si>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</si>
  <si>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</si>
  <si>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</si>
  <si>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</si>
  <si>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</si>
  <si>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</si>
  <si>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</si>
  <si>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</si>
  <si>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</si>
  <si>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</si>
  <si>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</si>
  <si>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</si>
  <si>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</si>
  <si>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</si>
  <si>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</si>
  <si>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</si>
  <si>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</si>
  <si>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</si>
  <si>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</si>
  <si>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</si>
  <si>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</si>
  <si>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</si>
  <si>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</si>
  <si>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</si>
  <si>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</si>
  <si>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</si>
  <si>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</si>
  <si>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</si>
  <si>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</si>
  <si>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</si>
  <si>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</si>
  <si>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</si>
  <si>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</si>
  <si>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</si>
  <si>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</si>
  <si>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</si>
  <si>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</si>
  <si>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</si>
  <si>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</si>
  <si>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</si>
  <si>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</si>
  <si>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</si>
  <si>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</si>
  <si>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</si>
  <si>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</si>
  <si>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</si>
  <si>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</si>
  <si>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</si>
  <si>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</si>
  <si>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</si>
  <si>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</si>
  <si>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</si>
  <si>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</si>
  <si>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</si>
  <si>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</si>
  <si>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</si>
  <si>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</si>
  <si>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</si>
  <si>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</si>
  <si>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</si>
  <si>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</si>
  <si>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</si>
  <si>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</si>
  <si>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</si>
  <si>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</si>
  <si>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</si>
  <si>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</si>
  <si>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</si>
  <si>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</si>
  <si>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</si>
  <si>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</si>
  <si>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</si>
  <si>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</si>
  <si>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</si>
  <si>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</si>
  <si>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</si>
  <si>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</si>
  <si>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</si>
  <si>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</si>
  <si>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</si>
  <si>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</si>
  <si>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</si>
  <si>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</si>
  <si>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</si>
  <si>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</si>
  <si>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</si>
  <si>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</si>
  <si>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</si>
  <si>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</si>
  <si>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</si>
  <si>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</si>
  <si>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</si>
  <si>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</si>
  <si>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</si>
  <si>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</si>
  <si>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</si>
  <si>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</si>
  <si>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</si>
  <si>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</si>
  <si>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</si>
  <si>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</si>
  <si>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</si>
  <si>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</si>
  <si>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</si>
  <si>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</si>
  <si>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</si>
  <si>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</si>
  <si>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</si>
  <si>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</si>
  <si>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</si>
  <si>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</si>
  <si>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</si>
  <si>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</si>
  <si>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</si>
  <si>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</si>
  <si>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</si>
  <si>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</si>
  <si>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</si>
  <si>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</si>
  <si>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</si>
  <si>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</si>
  <si>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</si>
  <si>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</si>
  <si>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</si>
  <si>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</si>
  <si>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</si>
  <si>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</si>
  <si>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</si>
  <si>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</si>
  <si>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</si>
  <si>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</si>
  <si>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</si>
  <si>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</si>
  <si>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</si>
  <si>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</si>
  <si>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</si>
  <si>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</si>
  <si>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</si>
  <si>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</si>
  <si>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</si>
  <si>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</si>
  <si>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</si>
  <si>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</si>
  <si>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</si>
  <si>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</si>
  <si>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</si>
  <si>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</si>
  <si>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</si>
  <si>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</si>
  <si>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</si>
  <si>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</si>
  <si>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</si>
  <si>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</si>
  <si>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</si>
  <si>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</si>
  <si>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</si>
  <si>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</si>
  <si>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</si>
  <si>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</si>
  <si>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</si>
  <si>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</si>
  <si>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</si>
  <si>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</si>
  <si>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</si>
  <si>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</si>
  <si>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</si>
  <si>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</si>
  <si>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</si>
  <si>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</si>
  <si>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</si>
  <si>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</si>
  <si>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</si>
  <si>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</si>
  <si>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</si>
  <si>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</si>
  <si>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</si>
  <si>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</si>
  <si>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</si>
  <si>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</si>
  <si>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</si>
  <si>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</si>
  <si>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</si>
  <si>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</si>
  <si>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</si>
  <si>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</si>
  <si>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</si>
  <si>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</si>
  <si>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</si>
  <si>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</si>
  <si>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</si>
  <si>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</si>
  <si>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</si>
  <si>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</si>
  <si>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</si>
  <si>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</si>
  <si>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</si>
  <si>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</si>
  <si>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</si>
  <si>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</si>
  <si>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</si>
  <si>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</si>
  <si>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</si>
  <si>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</si>
  <si>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</si>
  <si>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</si>
  <si>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</si>
  <si>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</si>
  <si>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</si>
  <si>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</si>
  <si>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</si>
  <si>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</si>
  <si>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</si>
  <si>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</si>
  <si>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</si>
  <si>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</si>
  <si>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</si>
  <si>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</si>
  <si>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</si>
  <si>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</si>
  <si>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</si>
  <si>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</si>
  <si>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</si>
  <si>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</si>
  <si>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</si>
  <si>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</si>
  <si>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</si>
  <si>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</si>
  <si>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</si>
  <si>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</si>
  <si>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</si>
  <si>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</si>
  <si>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</si>
  <si>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</si>
  <si>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</si>
  <si>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</si>
  <si>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</si>
  <si>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</si>
  <si>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</si>
  <si>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</si>
  <si>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</si>
  <si>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</si>
  <si>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</si>
  <si>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</si>
  <si>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</si>
  <si>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</si>
  <si>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</si>
  <si>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</si>
  <si>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</si>
  <si>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</si>
  <si>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</si>
  <si>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</si>
  <si>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</si>
  <si>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</si>
  <si>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</si>
  <si>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</si>
  <si>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</si>
  <si>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</si>
  <si>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</si>
  <si>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</si>
  <si>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</si>
  <si>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</si>
  <si>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</si>
  <si>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</si>
  <si>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</si>
  <si>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</si>
  <si>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</si>
  <si>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</si>
  <si>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</si>
  <si>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</si>
  <si>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</si>
  <si>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</si>
  <si>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</si>
  <si>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</si>
  <si>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</si>
  <si>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</si>
  <si>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</si>
  <si>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</si>
  <si>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</si>
  <si>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</si>
  <si>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</si>
  <si>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</si>
  <si>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</si>
  <si>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</si>
  <si>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</si>
  <si>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</si>
  <si>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</si>
  <si>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</si>
  <si>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</si>
  <si>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</si>
  <si>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</si>
  <si>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</si>
  <si>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</si>
  <si>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</si>
  <si>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</si>
  <si>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</si>
  <si>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</si>
  <si>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</si>
  <si>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</si>
  <si>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</si>
  <si>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</si>
  <si>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</si>
  <si>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</si>
  <si>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</si>
  <si>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</si>
  <si>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</si>
  <si>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</si>
  <si>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</si>
  <si>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</si>
  <si>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</si>
  <si>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</si>
  <si>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</si>
  <si>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</si>
  <si>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</si>
  <si>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</si>
  <si>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</si>
  <si>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</si>
  <si>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</si>
  <si>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</si>
  <si>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</si>
  <si>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</si>
  <si>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</si>
  <si>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</si>
  <si>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</si>
  <si>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</si>
  <si>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</si>
  <si>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</si>
  <si>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</si>
  <si>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</si>
  <si>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</si>
  <si>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</si>
  <si>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</si>
  <si>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</si>
  <si>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</si>
  <si>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</si>
  <si>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</si>
  <si>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</si>
  <si>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</si>
  <si>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</si>
  <si>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</si>
  <si>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</si>
  <si>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</si>
  <si>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</si>
  <si>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</si>
  <si>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</si>
  <si>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</si>
  <si>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</si>
  <si>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</si>
  <si>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</si>
  <si>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</si>
  <si>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</si>
  <si>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</si>
  <si>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</si>
  <si>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</si>
  <si>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</si>
  <si>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</si>
  <si>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</si>
  <si>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</si>
  <si>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</si>
  <si>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</si>
  <si>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</si>
  <si>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</si>
  <si>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</si>
  <si>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</si>
  <si>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</si>
  <si>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</si>
  <si>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</si>
  <si>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</si>
  <si>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</si>
  <si>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</si>
  <si>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</si>
  <si>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</si>
  <si>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</si>
  <si>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</si>
  <si>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</si>
  <si>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</si>
  <si>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</si>
  <si>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</si>
  <si>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</si>
  <si>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</si>
  <si>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</si>
  <si>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</si>
  <si>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</si>
  <si>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</si>
  <si>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</si>
  <si>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</si>
  <si>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</si>
  <si>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</si>
  <si>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</si>
  <si>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</si>
  <si>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</si>
  <si>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</si>
  <si>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</si>
  <si>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</si>
  <si>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</si>
  <si>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</si>
  <si>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</si>
  <si>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</si>
  <si>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</si>
  <si>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</si>
  <si>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</si>
  <si>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</si>
  <si>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</si>
  <si>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</si>
  <si>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</si>
  <si>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</si>
  <si>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</si>
  <si>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</si>
  <si>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</si>
  <si>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</si>
  <si>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</si>
  <si>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</si>
  <si>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</si>
  <si>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</si>
  <si>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</si>
  <si>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</si>
  <si>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</si>
  <si>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</si>
  <si>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</si>
  <si>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</si>
  <si>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</si>
  <si>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</si>
  <si>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</si>
  <si>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</si>
  <si>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</si>
  <si>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</si>
  <si>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</si>
  <si>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</si>
  <si>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</si>
  <si>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</si>
  <si>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</si>
  <si>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</si>
  <si>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</si>
  <si>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</si>
  <si>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</si>
  <si>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</si>
  <si>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</si>
  <si>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</si>
  <si>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</si>
  <si>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</si>
  <si>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</si>
  <si>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</si>
  <si>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</si>
  <si>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</si>
  <si>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</si>
  <si>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</si>
  <si>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</si>
  <si>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</si>
  <si>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</si>
  <si>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</si>
  <si>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</si>
  <si>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</si>
  <si>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</si>
  <si>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</si>
  <si>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</si>
  <si>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</si>
  <si>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</si>
  <si>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</si>
  <si>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</si>
  <si>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</si>
  <si>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</si>
  <si>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</si>
  <si>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</si>
  <si>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</si>
  <si>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</si>
  <si>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</si>
  <si>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</si>
  <si>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</si>
  <si>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</si>
  <si>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</si>
  <si>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</si>
  <si>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</si>
  <si>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</si>
  <si>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</si>
  <si>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</si>
  <si>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</si>
  <si>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</si>
  <si>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</si>
  <si>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</si>
  <si>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</si>
  <si>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</si>
  <si>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</si>
  <si>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</si>
  <si>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</si>
  <si>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</si>
  <si>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</si>
  <si>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</si>
  <si>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</si>
  <si>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</si>
  <si>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</si>
  <si>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</si>
  <si>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</si>
  <si>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</si>
  <si>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</si>
  <si>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</si>
  <si>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</si>
  <si>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</si>
  <si>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</si>
  <si>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</si>
  <si>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</si>
  <si>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</si>
  <si>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</si>
  <si>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</si>
  <si>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</si>
  <si>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</si>
  <si>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</si>
  <si>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</si>
  <si>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</si>
  <si>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</si>
  <si>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</si>
  <si>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</si>
  <si>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</si>
  <si>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</si>
  <si>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</si>
  <si>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</si>
  <si>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</si>
  <si>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</si>
  <si>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</si>
  <si>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</si>
  <si>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</si>
  <si>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</si>
  <si>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</si>
  <si>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</si>
  <si>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</si>
  <si>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</si>
  <si>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</si>
  <si>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</si>
  <si>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</si>
  <si>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</si>
  <si>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</si>
  <si>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</si>
  <si>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</si>
  <si>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</si>
  <si>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</si>
  <si>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</si>
  <si>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</si>
  <si>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</si>
  <si>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</si>
  <si>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</si>
  <si>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</si>
  <si>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</si>
  <si>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</si>
  <si>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</si>
  <si>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</si>
  <si>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</si>
  <si>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</si>
  <si>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</si>
  <si>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</si>
  <si>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</si>
  <si>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</si>
  <si>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</si>
  <si>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</si>
  <si>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</si>
  <si>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</si>
  <si>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</si>
  <si>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</si>
  <si>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</si>
  <si>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</si>
  <si>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</si>
  <si>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</si>
  <si>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</si>
  <si>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</si>
  <si>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</si>
  <si>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</si>
  <si>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</si>
  <si>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</si>
  <si>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</si>
  <si>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</si>
  <si>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</si>
  <si>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</si>
  <si>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</si>
  <si>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</si>
  <si>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</si>
  <si>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</si>
  <si>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</si>
  <si>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</si>
  <si>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</si>
  <si>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</si>
  <si>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</si>
  <si>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</si>
  <si>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</si>
  <si>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</si>
  <si>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</si>
  <si>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</si>
  <si>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</si>
  <si>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</si>
  <si>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</si>
  <si>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</si>
  <si>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</si>
  <si>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</si>
  <si>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</si>
  <si>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</si>
  <si>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</si>
  <si>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</si>
  <si>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</si>
  <si>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</si>
  <si>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</si>
  <si>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</si>
  <si>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</si>
  <si>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</si>
  <si>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</si>
  <si>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</si>
  <si>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</si>
  <si>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</si>
  <si>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</si>
  <si>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</si>
  <si>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</si>
  <si>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</si>
  <si>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</si>
  <si>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</si>
  <si>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</si>
  <si>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</si>
  <si>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</si>
  <si>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</si>
  <si>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</si>
  <si>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</si>
  <si>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</si>
  <si>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</si>
  <si>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</si>
  <si>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</si>
  <si>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</si>
  <si>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</si>
  <si>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</si>
  <si>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</si>
  <si>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</si>
  <si>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</si>
  <si>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</si>
  <si>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</si>
  <si>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</si>
  <si>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</si>
  <si>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</si>
  <si>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</si>
  <si>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</si>
  <si>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</si>
  <si>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</si>
  <si>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</si>
  <si>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</si>
  <si>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</si>
  <si>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</si>
  <si>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</si>
  <si>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</si>
  <si>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</si>
  <si>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</si>
  <si>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</si>
  <si>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</si>
  <si>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</si>
  <si>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</si>
  <si>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</si>
  <si>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</si>
  <si>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</si>
  <si>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</si>
  <si>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</si>
  <si>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</si>
  <si>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</si>
  <si>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</si>
  <si>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</si>
  <si>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</si>
  <si>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</si>
  <si>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</si>
  <si>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</si>
  <si>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</si>
  <si>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</si>
  <si>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</si>
  <si>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</si>
  <si>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</si>
  <si>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</si>
  <si>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</si>
  <si>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</si>
  <si>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</si>
  <si>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</si>
  <si>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</si>
  <si>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</si>
  <si>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</si>
  <si>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</si>
  <si>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</si>
  <si>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</si>
  <si>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</si>
  <si>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</si>
  <si>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</si>
  <si>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</si>
  <si>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</si>
  <si>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</si>
  <si>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</si>
  <si>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</si>
  <si>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</si>
  <si>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</si>
  <si>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</si>
  <si>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</si>
  <si>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</si>
  <si>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</si>
  <si>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</si>
  <si>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</si>
  <si>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</si>
  <si>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</si>
  <si>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</si>
  <si>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</si>
  <si>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</si>
  <si>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</si>
  <si>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</si>
  <si>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</si>
  <si>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</si>
  <si>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</si>
  <si>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</si>
  <si>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</si>
  <si>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</si>
  <si>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</si>
  <si>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</si>
  <si>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</si>
  <si>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</si>
  <si>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</si>
  <si>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</si>
  <si>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</si>
  <si>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</si>
  <si>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</si>
  <si>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</si>
  <si>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</si>
  <si>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</si>
  <si>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</si>
  <si>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</si>
  <si>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</si>
  <si>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</si>
  <si>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</si>
  <si>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</si>
  <si>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</si>
  <si>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</si>
  <si>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</si>
  <si>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</si>
  <si>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</si>
  <si>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</si>
  <si>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</si>
  <si>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</si>
  <si>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</si>
  <si>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</si>
  <si>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</si>
  <si>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</si>
  <si>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</si>
  <si>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</si>
  <si>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</si>
  <si>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</si>
  <si>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</si>
  <si>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</si>
  <si>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</si>
  <si>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</si>
  <si>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</si>
  <si>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</si>
  <si>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</si>
  <si>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</si>
  <si>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</si>
  <si>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</si>
  <si>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</si>
  <si>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</si>
  <si>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</si>
  <si>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</si>
  <si>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</si>
  <si>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</si>
  <si>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</si>
  <si>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</si>
  <si>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</si>
  <si>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</si>
  <si>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</si>
  <si>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</si>
  <si>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</si>
  <si>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</si>
  <si>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</si>
  <si>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</si>
  <si>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</si>
  <si>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</si>
  <si>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</si>
  <si>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</si>
  <si>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</si>
  <si>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</si>
  <si>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</si>
  <si>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</si>
  <si>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</si>
  <si>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</si>
  <si>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</si>
  <si>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</si>
  <si>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</si>
  <si>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</si>
  <si>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</si>
  <si>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</si>
  <si>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</si>
  <si>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</si>
  <si>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</si>
  <si>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</si>
  <si>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</si>
  <si>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</si>
  <si>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</si>
  <si>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</si>
  <si>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</si>
  <si>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</si>
  <si>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</si>
  <si>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</si>
  <si>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</si>
  <si>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</si>
  <si>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</si>
  <si>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</si>
  <si>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</si>
  <si>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</si>
  <si>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</si>
  <si>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</si>
  <si>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</si>
  <si>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</si>
  <si>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</si>
  <si>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</si>
  <si>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</si>
  <si>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</si>
  <si>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</si>
  <si>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</si>
  <si>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</si>
  <si>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</si>
  <si>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</si>
  <si>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</si>
  <si>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</si>
  <si>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</si>
  <si>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</si>
  <si>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</si>
  <si>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</si>
  <si>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</si>
  <si>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</si>
  <si>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</si>
  <si>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</si>
  <si>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</si>
  <si>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</si>
  <si>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</si>
  <si>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</si>
  <si>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</si>
  <si>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</si>
  <si>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</si>
  <si>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</si>
  <si>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</si>
  <si>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</si>
  <si>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</si>
  <si>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</si>
  <si>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</si>
  <si>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</si>
  <si>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</si>
  <si>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</si>
  <si>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</si>
  <si>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</si>
  <si>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</si>
  <si>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</si>
  <si>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</si>
  <si>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</si>
  <si>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</si>
  <si>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</si>
  <si>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</si>
  <si>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</si>
  <si>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</si>
  <si>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</si>
  <si>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</si>
  <si>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</si>
  <si>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</si>
  <si>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</si>
  <si>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</si>
  <si>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</si>
  <si>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</si>
  <si>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</si>
  <si>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</si>
  <si>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</si>
  <si>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</si>
  <si>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</si>
  <si>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</si>
  <si>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</si>
  <si>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</si>
  <si>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</si>
  <si>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</si>
  <si>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</si>
  <si>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</si>
  <si>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</si>
  <si>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</si>
  <si>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</si>
  <si>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</si>
  <si>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</si>
  <si>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</si>
  <si>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</si>
  <si>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</si>
  <si>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</si>
  <si>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</si>
  <si>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</si>
  <si>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</si>
  <si>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</si>
  <si>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</si>
  <si>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</si>
  <si>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</si>
  <si>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</si>
  <si>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</si>
  <si>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</si>
  <si>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</si>
  <si>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</si>
  <si>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</si>
  <si>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</si>
  <si>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</si>
  <si>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</si>
  <si>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</si>
  <si>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</si>
  <si>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</si>
  <si>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</si>
  <si>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</si>
  <si>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</si>
  <si>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</si>
  <si>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</si>
  <si>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</si>
  <si>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</si>
  <si>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</si>
  <si>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</si>
  <si>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</si>
  <si>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</si>
  <si>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</si>
  <si>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</si>
  <si>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</si>
  <si>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</si>
  <si>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</si>
  <si>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</si>
  <si>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</si>
  <si>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</si>
  <si>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</si>
  <si>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</si>
  <si>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</si>
  <si>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</si>
  <si>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</si>
  <si>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</si>
  <si>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</si>
  <si>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</si>
  <si>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</si>
  <si>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</si>
  <si>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</si>
  <si>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</si>
  <si>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</si>
  <si>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</si>
  <si>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</si>
  <si>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</si>
  <si>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</si>
  <si>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</si>
  <si>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</si>
  <si>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</si>
  <si>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</si>
  <si>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</si>
  <si>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</si>
  <si>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</si>
  <si>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</si>
  <si>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</si>
  <si>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</si>
  <si>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</si>
  <si>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</si>
  <si>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</si>
  <si>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</si>
  <si>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</si>
  <si>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</si>
  <si>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</si>
  <si>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</si>
  <si>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</si>
  <si>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</si>
  <si>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</si>
  <si>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</si>
  <si>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</si>
  <si>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</si>
  <si>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</si>
  <si>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</si>
  <si>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</si>
  <si>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</si>
  <si>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</si>
  <si>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</si>
  <si>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</si>
  <si>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</si>
  <si>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</si>
  <si>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</si>
  <si>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</si>
  <si>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</si>
  <si>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</si>
  <si>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</si>
  <si>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</si>
  <si>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</si>
  <si>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</si>
  <si>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</si>
  <si>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</si>
  <si>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</si>
  <si>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</si>
  <si>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</si>
  <si>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</si>
  <si>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</si>
  <si>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</si>
  <si>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</si>
  <si>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</si>
  <si>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</si>
  <si>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</si>
  <si>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</si>
  <si>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</si>
  <si>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</si>
  <si>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</si>
  <si>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</si>
  <si>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</si>
  <si>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</si>
  <si>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</si>
  <si>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</si>
  <si>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</si>
  <si>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</si>
  <si>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</si>
  <si>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</si>
  <si>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</si>
  <si>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</si>
  <si>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</si>
  <si>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</si>
  <si>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</si>
  <si>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</si>
  <si>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</si>
  <si>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</si>
  <si>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</si>
  <si>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</si>
  <si>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</si>
  <si>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</si>
  <si>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</si>
  <si>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</si>
  <si>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</si>
  <si>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</si>
  <si>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</si>
  <si>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</si>
  <si>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</si>
  <si>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</si>
  <si>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</si>
  <si>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</si>
  <si>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</si>
  <si>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</si>
  <si>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</si>
  <si>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</si>
  <si>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</si>
  <si>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</si>
  <si>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</si>
  <si>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</si>
  <si>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</si>
  <si>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</si>
  <si>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</si>
  <si>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</si>
  <si>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</si>
  <si>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</si>
  <si>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</si>
  <si>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</si>
  <si>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</si>
  <si>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</si>
  <si>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</si>
  <si>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</si>
  <si>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</si>
  <si>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</si>
  <si>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</si>
  <si>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</si>
  <si>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</si>
  <si>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</si>
  <si>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</si>
  <si>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</si>
  <si>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</si>
  <si>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</si>
  <si>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</si>
  <si>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</si>
  <si>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</si>
  <si>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</si>
  <si>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</si>
  <si>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</si>
  <si>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</si>
  <si>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</si>
  <si>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</si>
  <si>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</si>
  <si>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</si>
  <si>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</si>
  <si>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</si>
  <si>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</si>
  <si>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</si>
  <si>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</si>
  <si>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</si>
  <si>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</si>
  <si>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</si>
  <si>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</si>
  <si>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</si>
  <si>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</si>
  <si>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</si>
  <si>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</si>
  <si>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</si>
  <si>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</si>
  <si>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</si>
  <si>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</si>
  <si>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</si>
  <si>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</si>
  <si>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</si>
  <si>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</si>
  <si>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</si>
  <si>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</si>
  <si>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</si>
  <si>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</si>
  <si>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</si>
  <si>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</si>
  <si>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</si>
  <si>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</si>
  <si>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</si>
  <si>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</si>
  <si>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</si>
  <si>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</si>
  <si>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</si>
  <si>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</si>
  <si>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</si>
  <si>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</si>
  <si>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</si>
  <si>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</si>
  <si>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</si>
  <si>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</si>
  <si>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</si>
  <si>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</si>
  <si>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</si>
  <si>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</si>
  <si>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</si>
  <si>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</si>
  <si>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</si>
  <si>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</si>
  <si>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</si>
  <si>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</si>
  <si>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</si>
  <si>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</si>
  <si>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</si>
  <si>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</si>
  <si>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</si>
  <si>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</si>
  <si>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</si>
  <si>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</si>
  <si>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</si>
  <si>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</si>
  <si>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</si>
  <si>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</si>
  <si>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</si>
  <si>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</si>
  <si>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</si>
  <si>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</si>
  <si>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</si>
  <si>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</si>
  <si>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</si>
  <si>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</si>
  <si>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</si>
  <si>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</si>
  <si>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</si>
  <si>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</si>
  <si>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</si>
  <si>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</si>
  <si>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</si>
  <si>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</si>
  <si>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</si>
  <si>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</si>
  <si>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</si>
  <si>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</si>
  <si>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</si>
  <si>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</si>
  <si>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</si>
  <si>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</si>
  <si>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</si>
  <si>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</si>
  <si>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</si>
  <si>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</si>
  <si>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</si>
  <si>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</si>
  <si>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</si>
  <si>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</si>
  <si>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</si>
  <si>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</si>
  <si>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</si>
  <si>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</si>
  <si>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</si>
  <si>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</si>
  <si>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</si>
  <si>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</si>
  <si>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</si>
  <si>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</si>
  <si>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</si>
  <si>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</si>
  <si>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</si>
  <si>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</si>
  <si>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</si>
  <si>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</si>
  <si>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</si>
  <si>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</si>
  <si>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</si>
  <si>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</si>
  <si>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</si>
  <si>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</si>
  <si>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</si>
  <si>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</si>
  <si>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</si>
  <si>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</si>
  <si>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</si>
  <si>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</si>
  <si>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</si>
  <si>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</si>
  <si>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</si>
  <si>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</si>
  <si>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</si>
  <si>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</si>
  <si>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</si>
  <si>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</si>
  <si>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</si>
  <si>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</si>
  <si>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</si>
  <si>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</si>
  <si>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</si>
  <si>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</si>
  <si>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</si>
  <si>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</si>
  <si>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</si>
  <si>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</si>
  <si>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</si>
  <si>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</si>
  <si>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</si>
  <si>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</si>
  <si>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</si>
  <si>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</si>
  <si>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</si>
  <si>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</si>
  <si>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</si>
  <si>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</si>
  <si>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</si>
  <si>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</si>
  <si>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</si>
  <si>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</si>
  <si>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</si>
  <si>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</si>
  <si>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</si>
  <si>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</si>
  <si>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</si>
  <si>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</si>
  <si>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</si>
  <si>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</si>
  <si>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</si>
  <si>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</si>
  <si>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</si>
  <si>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</si>
  <si>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</si>
  <si>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</si>
  <si>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</si>
  <si>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</si>
  <si>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</si>
  <si>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</si>
  <si>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</si>
  <si>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</si>
  <si>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</si>
  <si>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</si>
  <si>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</si>
  <si>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</si>
  <si>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</si>
  <si>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</si>
  <si>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</si>
  <si>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</si>
  <si>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</si>
  <si>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</si>
  <si>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</si>
  <si>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</si>
  <si>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</si>
  <si>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</si>
  <si>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</si>
  <si>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</si>
  <si>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</si>
  <si>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</si>
  <si>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</si>
  <si>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</si>
  <si>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</si>
  <si>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</si>
  <si>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</si>
  <si>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</si>
  <si>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</si>
  <si>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</si>
  <si>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</si>
  <si>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</si>
  <si>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</si>
  <si>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</si>
  <si>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</si>
  <si>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</si>
  <si>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</si>
  <si>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</si>
  <si>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</si>
  <si>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</si>
  <si>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</si>
  <si>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</si>
  <si>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</si>
  <si>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</si>
  <si>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</si>
  <si>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</si>
  <si>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</si>
  <si>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</si>
  <si>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</si>
  <si>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</si>
  <si>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</si>
  <si>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</si>
  <si>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</si>
  <si>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</si>
  <si>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</si>
  <si>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</si>
  <si>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</si>
  <si>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</si>
  <si>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</si>
  <si>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</si>
  <si>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</si>
  <si>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</si>
  <si>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</si>
  <si>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</si>
  <si>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</si>
  <si>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</si>
  <si>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</si>
  <si>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</si>
  <si>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</si>
  <si>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</si>
  <si>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</si>
  <si>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</si>
  <si>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</si>
  <si>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</si>
  <si>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</si>
  <si>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</si>
  <si>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</si>
  <si>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</si>
  <si>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</si>
  <si>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</si>
  <si>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</si>
  <si>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</si>
  <si>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</si>
  <si>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</si>
  <si>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</si>
  <si>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</si>
  <si>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</si>
  <si>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</si>
  <si>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</si>
  <si>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</si>
  <si>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</si>
  <si>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</si>
  <si>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</si>
  <si>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</si>
  <si>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</si>
  <si>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</si>
  <si>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</si>
  <si>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</si>
  <si>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</si>
  <si>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</si>
  <si>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</si>
  <si>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</si>
  <si>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</si>
  <si>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</si>
  <si>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</si>
  <si>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</si>
  <si>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</si>
  <si>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</si>
  <si>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</si>
  <si>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</si>
  <si>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</si>
  <si>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</si>
  <si>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</si>
  <si>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</si>
  <si>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</si>
  <si>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</si>
  <si>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</si>
  <si>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</si>
  <si>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</si>
  <si>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</si>
  <si>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</si>
  <si>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</si>
  <si>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</si>
  <si>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</si>
  <si>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</si>
  <si>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</si>
  <si>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</si>
  <si>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</si>
  <si>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</si>
  <si>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</si>
  <si>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</si>
  <si>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</si>
  <si>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</si>
  <si>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</si>
  <si>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</si>
  <si>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</si>
  <si>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</si>
  <si>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</si>
  <si>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</si>
  <si>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</si>
  <si>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</si>
  <si>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</si>
  <si>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</si>
  <si>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</si>
  <si>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</si>
  <si>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</si>
  <si>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</si>
  <si>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</si>
  <si>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</si>
  <si>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</si>
  <si>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</si>
  <si>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</si>
  <si>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</si>
  <si>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</si>
  <si>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</si>
  <si>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</si>
  <si>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</si>
  <si>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</si>
  <si>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</si>
  <si>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</si>
  <si>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</si>
  <si>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</si>
  <si>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</si>
  <si>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</si>
  <si>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</si>
  <si>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</si>
  <si>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</si>
  <si>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</si>
  <si>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</si>
  <si>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</si>
  <si>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</si>
  <si>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</si>
  <si>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</si>
  <si>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</si>
  <si>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</si>
  <si>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</si>
  <si>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</si>
  <si>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</si>
  <si>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</si>
  <si>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</si>
  <si>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</si>
  <si>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</si>
  <si>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</si>
  <si>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</si>
  <si>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</si>
  <si>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</si>
  <si>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</si>
  <si>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</si>
  <si>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</si>
  <si>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</si>
  <si>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</si>
  <si>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</si>
  <si>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</si>
  <si>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</si>
  <si>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</si>
  <si>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</si>
  <si>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</si>
  <si>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</si>
  <si>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</si>
  <si>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</si>
  <si>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</si>
  <si>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</si>
  <si>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</si>
  <si>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</si>
  <si>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</si>
  <si>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</si>
  <si>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</si>
  <si>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</si>
  <si>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</si>
  <si>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</si>
  <si>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</si>
  <si>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</si>
  <si>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</si>
  <si>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</si>
  <si>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</si>
  <si>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</si>
  <si>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</si>
  <si>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</si>
  <si>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</si>
  <si>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</si>
  <si>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</si>
  <si>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</si>
  <si>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</si>
  <si>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</si>
  <si>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</si>
  <si>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</si>
  <si>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</si>
  <si>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</si>
  <si>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</si>
  <si>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</si>
  <si>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</si>
  <si>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</si>
  <si>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</si>
  <si>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</si>
  <si>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</si>
  <si>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</si>
  <si>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</si>
  <si>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</si>
  <si>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</si>
  <si>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</si>
  <si>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</si>
  <si>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</si>
  <si>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</si>
  <si>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</si>
  <si>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</si>
  <si>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</si>
  <si>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</si>
  <si>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</si>
  <si>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</si>
  <si>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</si>
  <si>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</si>
  <si>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</si>
  <si>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</si>
  <si>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</si>
  <si>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</si>
  <si>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</si>
  <si>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</si>
  <si>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</si>
  <si>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</si>
  <si>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</si>
  <si>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</si>
  <si>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</si>
  <si>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</si>
  <si>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</si>
  <si>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</si>
  <si>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</si>
  <si>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</si>
  <si>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</si>
  <si>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</si>
  <si>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</si>
  <si>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</si>
  <si>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</si>
  <si>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</si>
  <si>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</si>
  <si>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</si>
  <si>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</si>
  <si>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</si>
  <si>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</si>
  <si>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</si>
  <si>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</si>
  <si>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</si>
  <si>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</si>
  <si>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</si>
  <si>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</si>
  <si>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</si>
  <si>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</si>
  <si>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</si>
  <si>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</si>
  <si>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</si>
  <si>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</si>
  <si>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</si>
  <si>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</si>
  <si>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</si>
  <si>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</si>
  <si>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</si>
  <si>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</si>
  <si>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</si>
  <si>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</si>
  <si>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</si>
  <si>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</si>
  <si>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</si>
  <si>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</si>
  <si>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</si>
  <si>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</si>
  <si>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</si>
  <si>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</si>
  <si>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</si>
  <si>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</si>
  <si>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</si>
  <si>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</si>
  <si>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</si>
  <si>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</si>
  <si>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</si>
  <si>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</si>
  <si>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</si>
  <si>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</si>
  <si>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</si>
  <si>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</si>
  <si>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</si>
  <si>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</si>
  <si>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</si>
  <si>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</si>
  <si>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</si>
  <si>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</si>
  <si>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</si>
  <si>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</si>
  <si>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</si>
  <si>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</si>
  <si>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</si>
  <si>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</si>
  <si>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</si>
  <si>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</si>
  <si>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</si>
  <si>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</si>
  <si>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</si>
  <si>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</si>
  <si>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</si>
  <si>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</si>
  <si>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</si>
  <si>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</si>
  <si>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</si>
  <si>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</si>
  <si>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</si>
  <si>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</si>
  <si>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</si>
  <si>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</si>
  <si>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</si>
  <si>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</si>
  <si>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</si>
  <si>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</si>
  <si>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</si>
  <si>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</si>
  <si>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</si>
  <si>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</si>
  <si>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</si>
  <si>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</si>
  <si>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</si>
  <si>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</si>
  <si>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</si>
  <si>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</si>
  <si>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</si>
  <si>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</si>
  <si>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</si>
  <si>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</si>
  <si>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</si>
  <si>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</si>
  <si>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</si>
  <si>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</si>
  <si>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</si>
  <si>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</si>
  <si>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</si>
  <si>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</si>
  <si>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</si>
  <si>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</si>
  <si>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</si>
  <si>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</si>
  <si>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</si>
  <si>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</si>
  <si>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</si>
  <si>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</si>
  <si>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</si>
  <si>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</si>
  <si>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</si>
  <si>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</si>
  <si>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</si>
  <si>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</si>
  <si>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</si>
  <si>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</si>
  <si>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</si>
  <si>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</si>
  <si>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</si>
  <si>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</si>
  <si>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</si>
  <si>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</si>
  <si>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</si>
  <si>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</si>
  <si>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</si>
  <si>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</si>
  <si>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</si>
  <si>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</si>
  <si>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</si>
  <si>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</si>
  <si>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</si>
  <si>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</si>
  <si>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</si>
  <si>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</si>
  <si>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</si>
  <si>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</si>
  <si>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</si>
  <si>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</si>
  <si>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</si>
  <si>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</si>
  <si>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</si>
  <si>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</si>
  <si>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</si>
  <si>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</si>
  <si>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</si>
  <si>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</si>
  <si>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</si>
  <si>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</si>
  <si>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</si>
  <si>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</si>
  <si>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</si>
  <si>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</si>
  <si>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</si>
  <si>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</si>
  <si>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</si>
  <si>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</si>
  <si>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</si>
  <si>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</si>
  <si>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</si>
  <si>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</si>
  <si>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</si>
  <si>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</si>
  <si>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</si>
  <si>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</si>
  <si>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</si>
  <si>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</si>
  <si>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</si>
  <si>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</si>
  <si>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</si>
  <si>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</si>
  <si>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</si>
  <si>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</si>
  <si>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</si>
  <si>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</si>
  <si>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</si>
  <si>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</si>
  <si>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</si>
  <si>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</si>
  <si>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</si>
  <si>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</si>
  <si>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</si>
  <si>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</si>
  <si>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</si>
  <si>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</si>
  <si>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</si>
  <si>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</si>
  <si>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</si>
  <si>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</si>
  <si>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</si>
  <si>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</si>
  <si>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</si>
  <si>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</si>
  <si>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</si>
  <si>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</si>
  <si>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</si>
  <si>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</si>
  <si>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</si>
  <si>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</si>
  <si>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</si>
  <si>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</si>
  <si>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</si>
  <si>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</si>
  <si>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</si>
  <si>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</si>
  <si>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</si>
  <si>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</si>
  <si>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</si>
  <si>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</si>
  <si>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</si>
  <si>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</si>
  <si>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</si>
  <si>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</si>
  <si>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</si>
  <si>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</si>
  <si>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</si>
  <si>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</si>
  <si>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</si>
  <si>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</si>
  <si>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</si>
  <si>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</si>
  <si>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</si>
  <si>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</si>
  <si>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</si>
  <si>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</si>
  <si>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</si>
  <si>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</si>
  <si>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</si>
  <si>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</si>
  <si>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</si>
  <si>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</si>
  <si>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</si>
  <si>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</si>
  <si>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</si>
  <si>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</si>
  <si>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</si>
  <si>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</si>
  <si>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</si>
  <si>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</si>
  <si>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</si>
  <si>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</si>
  <si>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</si>
  <si>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</si>
  <si>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</si>
  <si>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</si>
  <si>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</si>
  <si>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</si>
  <si>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</si>
  <si>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</si>
  <si>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</si>
  <si>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</si>
  <si>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</si>
  <si>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</si>
  <si>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</si>
  <si>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</si>
  <si>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</si>
  <si>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</si>
  <si>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</si>
  <si>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</si>
  <si>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</si>
  <si>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</si>
  <si>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</si>
  <si>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</si>
  <si>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</si>
  <si>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</si>
  <si>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</si>
  <si>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</si>
  <si>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</si>
  <si>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</si>
  <si>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</si>
  <si>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</si>
  <si>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</si>
  <si>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</si>
  <si>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</si>
  <si>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</si>
  <si>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</si>
  <si>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</si>
  <si>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</si>
  <si>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</si>
  <si>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</si>
  <si>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</si>
  <si>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</si>
  <si>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</si>
  <si>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</si>
  <si>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</si>
  <si>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</si>
  <si>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</si>
  <si>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</si>
  <si>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</si>
  <si>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</si>
  <si>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</si>
  <si>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</si>
  <si>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</si>
  <si>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</si>
  <si>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</si>
  <si>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</si>
  <si>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</si>
  <si>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</si>
  <si>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</si>
  <si>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</si>
  <si>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</si>
  <si>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</si>
  <si>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</si>
  <si>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</si>
  <si>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</si>
  <si>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</si>
  <si>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</si>
  <si>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</si>
  <si>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</si>
  <si>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</si>
  <si>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</si>
  <si>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</si>
  <si>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</si>
  <si>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</si>
  <si>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</si>
  <si>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</si>
  <si>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</si>
  <si>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</si>
  <si>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</si>
  <si>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</si>
  <si>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</si>
  <si>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</si>
  <si>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</si>
  <si>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</si>
  <si>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</si>
  <si>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</si>
  <si>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</si>
  <si>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</si>
  <si>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</si>
  <si>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</si>
  <si>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</si>
  <si>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</si>
  <si>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</si>
  <si>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</si>
  <si>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</si>
  <si>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</si>
  <si>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</si>
  <si>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</si>
  <si>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</si>
  <si>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</si>
  <si>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</si>
  <si>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</si>
  <si>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</si>
  <si>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</si>
  <si>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</si>
  <si>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</si>
  <si>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</si>
  <si>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</si>
  <si>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</si>
  <si>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</si>
  <si>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</si>
  <si>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</si>
  <si>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</si>
  <si>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</si>
  <si>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</si>
  <si>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</si>
  <si>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</si>
  <si>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</si>
  <si>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</si>
  <si>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</si>
  <si>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</si>
  <si>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</si>
  <si>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</si>
  <si>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</si>
  <si>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</si>
  <si>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</si>
  <si>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</si>
  <si>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</si>
  <si>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</si>
  <si>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</si>
  <si>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</si>
  <si>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</si>
  <si>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</si>
  <si>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</si>
  <si>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</si>
  <si>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</si>
  <si>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</si>
  <si>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</si>
  <si>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</si>
  <si>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</si>
  <si>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</si>
  <si>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</si>
  <si>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</si>
  <si>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</si>
  <si>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</si>
  <si>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</si>
  <si>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</si>
  <si>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</si>
  <si>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</si>
  <si>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</si>
  <si>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</si>
  <si>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</si>
  <si>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</si>
  <si>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</si>
  <si>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</si>
  <si>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</si>
  <si>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</si>
  <si>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</si>
  <si>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</si>
  <si>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</si>
  <si>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</si>
  <si>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</si>
  <si>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</si>
  <si>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</si>
  <si>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</si>
  <si>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</si>
  <si>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</si>
  <si>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</si>
  <si>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</si>
  <si>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</si>
  <si>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</si>
  <si>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</si>
  <si>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</si>
  <si>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</si>
  <si>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</si>
  <si>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</si>
  <si>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</si>
  <si>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</si>
  <si>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</si>
  <si>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</si>
  <si>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</si>
  <si>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</si>
  <si>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</si>
  <si>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</si>
  <si>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</si>
  <si>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</si>
  <si>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</si>
  <si>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</si>
  <si>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</si>
  <si>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</si>
  <si>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</si>
  <si>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</si>
  <si>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</si>
  <si>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</si>
  <si>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</si>
  <si>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</si>
  <si>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</si>
  <si>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</si>
  <si>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</si>
  <si>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</si>
  <si>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</si>
  <si>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</si>
  <si>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</si>
  <si>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</si>
  <si>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</si>
  <si>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</si>
  <si>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</si>
  <si>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</si>
  <si>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</si>
  <si>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</si>
  <si>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</si>
  <si>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</si>
  <si>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</si>
  <si>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</si>
  <si>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</si>
  <si>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</si>
  <si>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</si>
  <si>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</si>
  <si>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</si>
  <si>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</si>
  <si>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</si>
  <si>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</si>
  <si>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</si>
  <si>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</si>
  <si>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</si>
  <si>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</si>
  <si>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</si>
  <si>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</si>
  <si>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</si>
  <si>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</si>
  <si>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</si>
  <si>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</si>
  <si>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</si>
  <si>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</si>
  <si>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</si>
  <si>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</si>
  <si>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</si>
  <si>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</si>
  <si>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</si>
  <si>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</si>
  <si>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</si>
  <si>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</si>
  <si>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</si>
  <si>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</si>
  <si>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</si>
  <si>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</si>
  <si>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</si>
  <si>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</si>
  <si>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</si>
  <si>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</si>
  <si>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</si>
  <si>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</si>
  <si>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</si>
  <si>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</si>
  <si>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</si>
  <si>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</si>
  <si>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</si>
  <si>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</si>
  <si>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</si>
  <si>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</si>
  <si>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</si>
  <si>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</si>
  <si>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</si>
  <si>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</si>
  <si>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</si>
  <si>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</si>
  <si>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</si>
  <si>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</si>
  <si>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</si>
  <si>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</si>
  <si>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</si>
  <si>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</si>
  <si>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</si>
  <si>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</si>
  <si>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</si>
  <si>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</si>
  <si>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</si>
  <si>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</si>
  <si>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</si>
  <si>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</si>
  <si>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</si>
  <si>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</si>
  <si>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</si>
  <si>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</si>
  <si>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</si>
  <si>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</si>
  <si>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</si>
  <si>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</si>
  <si>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</si>
  <si>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</si>
  <si>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</si>
  <si>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</si>
  <si>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</si>
  <si>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</si>
  <si>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</si>
  <si>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</si>
  <si>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</si>
  <si>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</si>
  <si>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</si>
  <si>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</si>
  <si>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</si>
  <si>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</si>
  <si>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</si>
  <si>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</si>
  <si>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</si>
  <si>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</si>
  <si>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</si>
  <si>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</si>
  <si>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</si>
  <si>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</si>
  <si>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</si>
  <si>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</si>
  <si>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</si>
  <si>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</si>
  <si>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</si>
  <si>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</si>
  <si>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</si>
  <si>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</si>
  <si>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</si>
  <si>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</si>
  <si>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</si>
  <si>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</si>
  <si>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</si>
  <si>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</si>
  <si>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</si>
  <si>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</si>
  <si>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</si>
  <si>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</si>
  <si>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</si>
  <si>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</si>
  <si>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</si>
  <si>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</si>
  <si>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</si>
  <si>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</si>
  <si>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</si>
  <si>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</si>
  <si>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</si>
  <si>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</si>
  <si>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</si>
  <si>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</si>
  <si>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</si>
  <si>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</si>
  <si>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</si>
  <si>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</si>
  <si>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</si>
  <si>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</si>
  <si>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</si>
  <si>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</si>
  <si>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</si>
  <si>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</si>
  <si>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</si>
  <si>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</si>
  <si>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</si>
  <si>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</si>
  <si>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</si>
  <si>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</si>
  <si>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</si>
  <si>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</si>
  <si>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</si>
  <si>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</si>
  <si>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</si>
  <si>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</si>
  <si>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</si>
  <si>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</si>
  <si>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</si>
  <si>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</si>
  <si>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</si>
  <si>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</si>
  <si>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</si>
  <si>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</si>
  <si>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</si>
  <si>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</si>
  <si>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</si>
  <si>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</si>
  <si>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</si>
  <si>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</si>
  <si>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</si>
  <si>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</si>
  <si>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</si>
  <si>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</si>
  <si>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</si>
  <si>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</si>
  <si>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</si>
  <si>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</si>
  <si>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</si>
  <si>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</si>
  <si>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</si>
  <si>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</si>
  <si>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</si>
  <si>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</si>
  <si>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</si>
  <si>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</si>
  <si>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</si>
  <si>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</si>
  <si>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</si>
  <si>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</si>
  <si>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</si>
  <si>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</si>
  <si>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</si>
  <si>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</si>
  <si>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</si>
  <si>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</si>
  <si>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</si>
  <si>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</si>
  <si>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</si>
  <si>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</si>
  <si>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</si>
  <si>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</si>
  <si>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</si>
  <si>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</si>
  <si>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</si>
  <si>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</si>
  <si>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</si>
  <si>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</si>
  <si>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</si>
  <si>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</si>
  <si>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</si>
  <si>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</si>
  <si>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</si>
  <si>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</si>
  <si>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</si>
  <si>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</si>
  <si>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</si>
  <si>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</si>
  <si>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</si>
  <si>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</si>
  <si>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</si>
  <si>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</si>
  <si>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</si>
  <si>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</si>
  <si>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</si>
  <si>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</si>
  <si>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</si>
  <si>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</si>
  <si>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</si>
  <si>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</si>
  <si>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</si>
  <si>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</si>
  <si>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</si>
  <si>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</si>
  <si>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</si>
  <si>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</si>
  <si>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</si>
  <si>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</si>
  <si>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</si>
  <si>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</si>
  <si>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</si>
  <si>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</si>
  <si>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</si>
  <si>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</si>
  <si>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</si>
  <si>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</si>
  <si>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</si>
  <si>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</si>
  <si>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</si>
  <si>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</si>
  <si>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</si>
  <si>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</si>
  <si>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</si>
  <si>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</si>
  <si>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</si>
  <si>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</si>
  <si>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</si>
  <si>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</si>
  <si>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</si>
  <si>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</si>
  <si>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</si>
  <si>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</si>
  <si>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</si>
  <si>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</si>
  <si>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</si>
  <si>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</si>
  <si>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</si>
  <si>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</si>
  <si>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</si>
  <si>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</si>
  <si>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</si>
  <si>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</si>
  <si>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</si>
  <si>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</si>
  <si>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</si>
  <si>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</si>
  <si>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</si>
  <si>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</si>
  <si>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</si>
  <si>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</si>
  <si>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</si>
  <si>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</si>
  <si>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</si>
  <si>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</si>
  <si>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</si>
  <si>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</si>
  <si>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</si>
  <si>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</si>
  <si>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</si>
  <si>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</si>
  <si>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</si>
  <si>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</si>
  <si>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</si>
  <si>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</si>
  <si>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</si>
  <si>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</si>
  <si>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</si>
  <si>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</si>
  <si>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</si>
  <si>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</si>
  <si>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</si>
  <si>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</si>
  <si>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</si>
  <si>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</si>
  <si>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</si>
  <si>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</si>
  <si>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</si>
  <si>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</si>
  <si>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</si>
  <si>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</si>
  <si>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</si>
  <si>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</si>
  <si>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</si>
  <si>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</si>
  <si>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</si>
  <si>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</si>
  <si>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</si>
  <si>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</si>
  <si>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</si>
  <si>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</si>
  <si>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</si>
  <si>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</si>
  <si>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</si>
  <si>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</si>
  <si>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</si>
  <si>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</si>
  <si>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</si>
  <si>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</si>
  <si>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</si>
  <si>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</si>
  <si>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</si>
  <si>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</si>
  <si>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</si>
  <si>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</si>
  <si>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</si>
  <si>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</si>
  <si>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</si>
  <si>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</si>
  <si>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</si>
  <si>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</si>
  <si>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</si>
  <si>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</si>
  <si>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</si>
  <si>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</si>
  <si>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</si>
  <si>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</si>
  <si>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</si>
  <si>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</si>
  <si>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</si>
  <si>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</si>
  <si>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</si>
  <si>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</si>
  <si>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</si>
  <si>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</si>
  <si>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</si>
  <si>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</si>
  <si>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</si>
  <si>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</si>
  <si>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</si>
  <si>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</si>
  <si>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</si>
  <si>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</si>
  <si>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</si>
  <si>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</si>
  <si>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</si>
  <si>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</si>
  <si>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</si>
  <si>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</si>
  <si>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</si>
  <si>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</si>
  <si>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</si>
  <si>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</si>
  <si>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</si>
  <si>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</si>
  <si>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</si>
  <si>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</si>
  <si>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</si>
  <si>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</si>
  <si>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</si>
  <si>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</si>
  <si>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</si>
  <si>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</si>
  <si>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</si>
  <si>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</si>
  <si>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</si>
  <si>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</si>
  <si>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</si>
  <si>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</si>
  <si>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</si>
  <si>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</si>
  <si>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</si>
  <si>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</si>
  <si>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</si>
  <si>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</si>
  <si>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</si>
  <si>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</si>
  <si>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</si>
  <si>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</si>
  <si>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</si>
  <si>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</si>
  <si>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</si>
  <si>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</si>
  <si>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</si>
  <si>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</si>
  <si>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</si>
  <si>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</si>
  <si>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</si>
  <si>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</si>
  <si>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</si>
  <si>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</si>
  <si>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</si>
  <si>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</si>
  <si>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</si>
  <si>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</si>
  <si>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</si>
  <si>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</si>
  <si>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</si>
  <si>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</si>
  <si>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</si>
  <si>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</si>
  <si>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</si>
  <si>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</si>
  <si>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</si>
  <si>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</si>
  <si>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</si>
  <si>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</si>
  <si>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</si>
  <si>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</si>
  <si>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</si>
  <si>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</si>
  <si>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</si>
  <si>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</si>
  <si>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</si>
  <si>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</si>
  <si>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</si>
  <si>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</si>
  <si>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</si>
  <si>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</si>
  <si>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</si>
  <si>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</si>
  <si>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</si>
  <si>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</si>
  <si>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</si>
  <si>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</si>
  <si>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</si>
  <si>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</si>
  <si>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</si>
  <si>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</si>
  <si>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</si>
  <si>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</si>
  <si>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</si>
  <si>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</si>
  <si>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</si>
  <si>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</si>
  <si>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</si>
  <si>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</si>
  <si>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</si>
  <si>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</si>
  <si>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</si>
  <si>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</si>
  <si>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</si>
  <si>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</si>
  <si>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</si>
  <si>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</si>
  <si>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</si>
  <si>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</si>
  <si>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</si>
  <si>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</si>
  <si>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</si>
  <si>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</si>
  <si>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</si>
  <si>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</si>
  <si>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</si>
  <si>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</si>
  <si>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</si>
  <si>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</si>
  <si>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</si>
  <si>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</si>
  <si>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</si>
  <si>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</si>
  <si>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</si>
  <si>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</si>
  <si>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</si>
  <si>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</si>
  <si>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</si>
  <si>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</si>
  <si>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</si>
  <si>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</si>
  <si>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</si>
  <si>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</si>
  <si>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</si>
  <si>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</si>
  <si>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</si>
  <si>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</si>
  <si>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</si>
  <si>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</si>
  <si>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</si>
  <si>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</si>
  <si>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</si>
  <si>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</si>
  <si>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</si>
  <si>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</si>
  <si>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</si>
  <si>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</si>
  <si>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</si>
  <si>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</si>
  <si>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</si>
  <si>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</si>
  <si>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</si>
  <si>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</si>
  <si>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</si>
  <si>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</si>
  <si>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</si>
  <si>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</si>
  <si>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</si>
  <si>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</si>
  <si>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</si>
  <si>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</si>
  <si>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</si>
  <si>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</si>
  <si>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</si>
  <si>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</si>
  <si>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</si>
  <si>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</si>
  <si>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</si>
  <si>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</si>
  <si>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</si>
  <si>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</si>
  <si>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</si>
  <si>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</si>
  <si>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</si>
  <si>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</si>
  <si>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</si>
  <si>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</si>
  <si>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</si>
  <si>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</si>
  <si>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</si>
  <si>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</si>
  <si>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</si>
  <si>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</si>
  <si>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</si>
  <si>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</si>
  <si>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</si>
  <si>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</si>
  <si>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</si>
  <si>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</si>
  <si>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</si>
  <si>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</si>
  <si>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</si>
  <si>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</si>
  <si>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</si>
  <si>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</si>
  <si>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</si>
  <si>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</si>
  <si>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</si>
  <si>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</si>
  <si>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</si>
  <si>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</si>
  <si>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</si>
  <si>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</si>
  <si>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</si>
  <si>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</si>
  <si>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</si>
  <si>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</si>
  <si>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</si>
  <si>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</si>
  <si>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</si>
  <si>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</si>
  <si>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</si>
  <si>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</si>
  <si>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</si>
  <si>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</si>
  <si>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</si>
  <si>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</si>
  <si>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</si>
  <si>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</si>
  <si>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</si>
  <si>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</si>
  <si>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</si>
  <si>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</si>
  <si>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</si>
  <si>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</si>
  <si>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</si>
  <si>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</si>
  <si>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</si>
  <si>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</si>
  <si>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</si>
  <si>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</si>
  <si>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</si>
  <si>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</si>
  <si>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</si>
  <si>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</si>
  <si>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</si>
  <si>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</si>
  <si>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</si>
  <si>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</si>
  <si>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</si>
  <si>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</si>
  <si>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</si>
  <si>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</si>
  <si>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</si>
  <si>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</si>
  <si>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</si>
  <si>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</si>
  <si>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</si>
  <si>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</si>
  <si>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</si>
  <si>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</si>
  <si>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</si>
  <si>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</si>
  <si>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</si>
  <si>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</si>
  <si>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</si>
  <si>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</si>
  <si>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</si>
  <si>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</si>
  <si>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</si>
  <si>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</si>
  <si>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</si>
  <si>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</si>
  <si>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</si>
  <si>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</si>
  <si>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</si>
  <si>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</si>
  <si>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</si>
  <si>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</si>
  <si>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</si>
  <si>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</si>
  <si>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</si>
  <si>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</si>
  <si>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</si>
  <si>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</si>
  <si>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</si>
  <si>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</si>
  <si>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</si>
  <si>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</si>
  <si>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</si>
  <si>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</si>
  <si>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</si>
  <si>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</si>
  <si>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</si>
  <si>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</si>
  <si>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</si>
  <si>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</si>
  <si>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</si>
  <si>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</si>
  <si>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</si>
  <si>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</si>
  <si>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</si>
  <si>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</si>
  <si>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</si>
  <si>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</si>
  <si>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</si>
  <si>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</si>
  <si>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</si>
  <si>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</si>
  <si>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</si>
  <si>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</si>
  <si>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</si>
  <si>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</si>
  <si>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</si>
  <si>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</si>
  <si>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</si>
  <si>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</si>
  <si>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</si>
  <si>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</si>
  <si>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</si>
  <si>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</si>
  <si>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</si>
  <si>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</si>
  <si>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</si>
  <si>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</si>
  <si>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</si>
  <si>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</si>
  <si>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</si>
  <si>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</si>
  <si>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</si>
  <si>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</si>
  <si>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</si>
  <si>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</si>
  <si>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</si>
  <si>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</si>
  <si>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</si>
  <si>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</si>
  <si>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</si>
  <si>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</si>
  <si>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</si>
  <si>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</si>
  <si>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</si>
  <si>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</si>
  <si>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</si>
  <si>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</si>
  <si>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</si>
  <si>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</si>
  <si>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</si>
  <si>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</si>
  <si>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</si>
  <si>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</si>
  <si>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</si>
  <si>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</si>
  <si>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</si>
  <si>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</si>
  <si>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</si>
  <si>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</si>
  <si>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</si>
  <si>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</si>
  <si>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</si>
  <si>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</si>
  <si>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</si>
  <si>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</si>
  <si>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</si>
  <si>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</si>
  <si>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</si>
  <si>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</si>
  <si>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</si>
  <si>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</si>
  <si>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</si>
  <si>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</si>
  <si>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</si>
  <si>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</si>
  <si>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</si>
  <si>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</si>
  <si>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</si>
  <si>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</si>
  <si>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</si>
  <si>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</si>
  <si>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</si>
  <si>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</si>
  <si>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</si>
  <si>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</si>
  <si>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</si>
  <si>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</si>
  <si>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</si>
  <si>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</si>
  <si>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</si>
  <si>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</si>
  <si>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</si>
  <si>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</si>
  <si>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</si>
  <si>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</si>
  <si>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</si>
  <si>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</si>
  <si>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</si>
  <si>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</si>
  <si>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</si>
  <si>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</si>
  <si>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</si>
  <si>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</si>
  <si>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</si>
  <si>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</si>
  <si>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</si>
  <si>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</si>
  <si>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</si>
  <si>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</si>
  <si>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</si>
  <si>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</si>
  <si>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</si>
  <si>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</si>
  <si>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</si>
  <si>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</si>
  <si>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</si>
  <si>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</si>
  <si>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</si>
  <si>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</si>
  <si>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</si>
  <si>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</si>
  <si>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</si>
  <si>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</si>
  <si>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</si>
  <si>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</si>
  <si>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</si>
  <si>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</si>
  <si>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</si>
  <si>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</si>
  <si>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</si>
  <si>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</si>
  <si>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</si>
  <si>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</si>
  <si>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</si>
  <si>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</si>
  <si>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</si>
  <si>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</si>
  <si>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</si>
  <si>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</si>
  <si>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</si>
  <si>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</si>
  <si>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</si>
  <si>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</si>
  <si>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</si>
  <si>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</si>
  <si>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</si>
  <si>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</si>
  <si>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</si>
  <si>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</si>
  <si>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</si>
  <si>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</si>
  <si>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</si>
  <si>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</si>
  <si>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</si>
  <si>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</si>
  <si>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</si>
  <si>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</si>
  <si>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</si>
  <si>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</si>
  <si>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</si>
  <si>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</si>
  <si>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</si>
  <si>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</si>
  <si>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</si>
  <si>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</si>
  <si>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</si>
  <si>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</si>
  <si>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</si>
  <si>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</si>
  <si>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</si>
  <si>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</si>
  <si>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</si>
  <si>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</si>
  <si>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</si>
  <si>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</si>
  <si>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</si>
  <si>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</si>
  <si>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</si>
  <si>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</si>
  <si>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</si>
  <si>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</si>
  <si>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</si>
  <si>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</si>
  <si>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</si>
  <si>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</si>
  <si>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</si>
  <si>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</si>
  <si>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</si>
  <si>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</si>
  <si>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</si>
  <si>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</si>
  <si>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</si>
  <si>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</si>
  <si>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</si>
  <si>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</si>
  <si>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</si>
  <si>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</si>
  <si>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</si>
  <si>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</si>
  <si>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</si>
  <si>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</si>
  <si>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</si>
  <si>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</si>
  <si>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</si>
  <si>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</si>
  <si>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</si>
  <si>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</si>
  <si>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</si>
  <si>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</si>
  <si>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</si>
  <si>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</si>
  <si>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</si>
  <si>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</si>
  <si>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</si>
  <si>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</si>
  <si>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</si>
  <si>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</si>
  <si>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</si>
  <si>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</si>
  <si>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</si>
  <si>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</si>
  <si>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</si>
  <si>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</si>
  <si>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</si>
  <si>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</si>
  <si>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</si>
  <si>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</si>
  <si>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</si>
  <si>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</si>
  <si>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</si>
  <si>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</si>
  <si>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</si>
  <si>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</si>
  <si>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</si>
  <si>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</si>
  <si>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</si>
  <si>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</si>
  <si>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</si>
  <si>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</si>
  <si>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</si>
  <si>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</si>
  <si>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</si>
  <si>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</si>
  <si>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</si>
  <si>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</si>
  <si>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</si>
  <si>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</si>
  <si>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</si>
  <si>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</si>
  <si>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</si>
  <si>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</si>
  <si>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</si>
  <si>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</si>
  <si>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</si>
  <si>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</si>
  <si>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</si>
  <si>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</si>
  <si>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</si>
  <si>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</si>
  <si>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</si>
  <si>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</si>
  <si>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</si>
  <si>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</si>
  <si>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</si>
  <si>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</si>
  <si>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</si>
  <si>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</si>
  <si>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</si>
  <si>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</si>
  <si>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</si>
  <si>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</si>
  <si>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</si>
  <si>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</si>
  <si>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</si>
  <si>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</si>
  <si>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</si>
  <si>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</si>
  <si>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</si>
  <si>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</si>
  <si>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</si>
  <si>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</si>
  <si>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</si>
  <si>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</si>
  <si>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</si>
  <si>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</si>
  <si>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</si>
  <si>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</si>
  <si>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</si>
  <si>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</si>
  <si>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</si>
  <si>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</si>
  <si>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</si>
  <si>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</si>
  <si>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</si>
  <si>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</si>
  <si>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</si>
  <si>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</si>
  <si>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</si>
  <si>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</si>
  <si>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</si>
  <si>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</si>
  <si>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</si>
  <si>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</si>
  <si>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</si>
  <si>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</si>
  <si>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</si>
  <si>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</si>
  <si>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</si>
  <si>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</si>
  <si>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</si>
  <si>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</si>
  <si>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</si>
  <si>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</si>
  <si>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</si>
  <si>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</si>
  <si>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</si>
  <si>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</si>
  <si>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</si>
  <si>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</si>
  <si>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</si>
  <si>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</si>
  <si>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</si>
  <si>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</si>
  <si>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</si>
  <si>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</si>
  <si>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</si>
  <si>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</si>
  <si>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</si>
  <si>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</si>
  <si>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</si>
  <si>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</si>
  <si>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</si>
  <si>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</si>
  <si>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</si>
  <si>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</si>
  <si>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</si>
  <si>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</si>
  <si>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</si>
  <si>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</si>
  <si>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</si>
  <si>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</si>
  <si>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</si>
  <si>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</si>
  <si>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</si>
  <si>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</si>
  <si>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</si>
  <si>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</si>
  <si>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</si>
  <si>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</si>
  <si>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</si>
  <si>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</si>
  <si>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</si>
  <si>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</si>
  <si>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</si>
  <si>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</si>
  <si>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</si>
  <si>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</si>
  <si>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</si>
  <si>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</si>
  <si>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</si>
  <si>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</si>
  <si>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</si>
  <si>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</si>
  <si>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</si>
  <si>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</si>
  <si>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</si>
  <si>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</si>
  <si>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</si>
  <si>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</si>
  <si>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</si>
  <si>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</si>
  <si>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</si>
  <si>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</si>
  <si>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</si>
  <si>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</si>
  <si>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</si>
  <si>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</si>
  <si>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</si>
  <si>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</si>
  <si>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</si>
  <si>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</si>
  <si>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</si>
  <si>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</si>
  <si>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</si>
  <si>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</si>
  <si>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</si>
  <si>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</si>
  <si>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</si>
  <si>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</si>
  <si>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</si>
  <si>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</si>
  <si>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</si>
  <si>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</si>
  <si>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</si>
  <si>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</si>
  <si>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</si>
  <si>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</si>
  <si>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</si>
  <si>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</si>
  <si>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</si>
  <si>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</si>
  <si>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</si>
  <si>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</si>
  <si>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</si>
  <si>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</si>
  <si>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</si>
  <si>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</si>
  <si>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</si>
  <si>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</si>
  <si>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</si>
  <si>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</si>
  <si>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</si>
  <si>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</si>
  <si>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</si>
  <si>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</si>
  <si>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</si>
  <si>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</si>
  <si>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</si>
  <si>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</si>
  <si>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</si>
  <si>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</si>
  <si>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</si>
  <si>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</si>
  <si>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</si>
  <si>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</si>
  <si>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</si>
  <si>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</si>
  <si>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</si>
  <si>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</si>
  <si>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</si>
  <si>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</si>
  <si>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</si>
  <si>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</si>
  <si>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</si>
  <si>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</si>
  <si>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</si>
  <si>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</si>
  <si>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</si>
  <si>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</si>
  <si>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</si>
  <si>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</si>
  <si>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</si>
  <si>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</si>
  <si>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</si>
  <si>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</si>
  <si>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</si>
  <si>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</si>
  <si>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</si>
  <si>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</si>
  <si>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</si>
  <si>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</si>
  <si>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</si>
  <si>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</si>
  <si>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</si>
  <si>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</si>
  <si>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</si>
  <si>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</si>
  <si>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</si>
  <si>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</si>
  <si>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</si>
  <si>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</si>
  <si>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</si>
  <si>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</si>
  <si>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</si>
  <si>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</si>
  <si>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</si>
  <si>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</si>
  <si>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</si>
  <si>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</si>
  <si>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</si>
  <si>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</si>
  <si>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</si>
  <si>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</si>
  <si>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</si>
  <si>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</si>
  <si>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</si>
  <si>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</si>
  <si>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</si>
  <si>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</si>
  <si>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</si>
  <si>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</si>
  <si>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</si>
  <si>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</si>
  <si>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</si>
  <si>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</si>
  <si>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</si>
  <si>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</si>
  <si>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</si>
  <si>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</si>
  <si>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</si>
  <si>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</si>
  <si>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</si>
  <si>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</si>
  <si>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</si>
  <si>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</si>
  <si>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</si>
  <si>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</si>
  <si>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</si>
  <si>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</si>
  <si>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</si>
  <si>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</si>
  <si>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</si>
  <si>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</si>
  <si>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</si>
  <si>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</si>
  <si>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</si>
  <si>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</si>
  <si>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</si>
  <si>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</si>
  <si>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</si>
  <si>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</si>
  <si>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</si>
  <si>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</si>
  <si>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</si>
  <si>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</si>
  <si>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</si>
  <si>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</si>
  <si>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</si>
  <si>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</si>
  <si>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</si>
  <si>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</si>
  <si>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</si>
  <si>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</si>
  <si>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</si>
  <si>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</si>
  <si>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</si>
  <si>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</si>
  <si>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</si>
  <si>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</si>
  <si>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</si>
  <si>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</si>
  <si>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</si>
  <si>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</si>
  <si>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</si>
  <si>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</si>
  <si>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</si>
  <si>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</si>
  <si>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</si>
  <si>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</si>
  <si>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</si>
  <si>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</si>
  <si>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</si>
  <si>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</si>
  <si>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</si>
  <si>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</si>
  <si>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</si>
  <si>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</si>
  <si>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</si>
  <si>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</si>
  <si>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</si>
  <si>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</si>
  <si>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</si>
  <si>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</si>
  <si>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</si>
  <si>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</si>
  <si>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</si>
  <si>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</si>
  <si>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</si>
  <si>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</si>
  <si>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</si>
  <si>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</si>
  <si>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</si>
  <si>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</si>
  <si>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</si>
  <si>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</si>
  <si>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</si>
  <si>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</si>
  <si>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</si>
  <si>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</si>
  <si>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</si>
  <si>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</si>
  <si>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</si>
  <si>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</si>
  <si>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</si>
  <si>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</si>
  <si>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</si>
  <si>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</si>
  <si>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</si>
  <si>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</si>
  <si>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</si>
  <si>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</si>
  <si>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</si>
  <si>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</si>
  <si>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</si>
  <si>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</si>
  <si>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</si>
  <si>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</si>
  <si>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</si>
  <si>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</si>
  <si>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</si>
  <si>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</si>
  <si>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</si>
  <si>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</si>
  <si>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</si>
  <si>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</si>
  <si>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</si>
  <si>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</si>
  <si>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</si>
  <si>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</si>
  <si>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</si>
  <si>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</si>
  <si>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</si>
  <si>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</si>
  <si>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</si>
  <si>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</si>
  <si>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</si>
  <si>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</si>
  <si>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</si>
  <si>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</si>
  <si>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</si>
  <si>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</si>
  <si>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</si>
  <si>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</si>
  <si>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</si>
  <si>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</si>
  <si>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</si>
  <si>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</si>
  <si>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</si>
  <si>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</si>
  <si>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</si>
  <si>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</si>
  <si>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</si>
  <si>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</si>
  <si>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</si>
  <si>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</si>
  <si>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</si>
  <si>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</si>
  <si>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</si>
  <si>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</si>
  <si>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</si>
  <si>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</si>
  <si>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</si>
  <si>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</si>
  <si>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</si>
  <si>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</si>
  <si>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</si>
  <si>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</si>
  <si>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</si>
  <si>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</si>
  <si>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</si>
  <si>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</si>
  <si>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</si>
  <si>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</si>
  <si>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</si>
  <si>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</si>
  <si>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</si>
  <si>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</si>
  <si>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</si>
  <si>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</si>
  <si>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</si>
  <si>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</si>
  <si>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</si>
  <si>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</si>
  <si>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</si>
  <si>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</si>
  <si>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</si>
  <si>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</si>
  <si>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</si>
  <si>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</si>
  <si>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</si>
  <si>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</si>
  <si>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</si>
  <si>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</si>
  <si>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</si>
  <si>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</si>
  <si>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</si>
  <si>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</si>
  <si>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</si>
  <si>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</si>
  <si>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</si>
  <si>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</si>
  <si>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</si>
  <si>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</si>
  <si>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</si>
  <si>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</si>
  <si>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</si>
  <si>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</si>
  <si>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</si>
  <si>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</si>
  <si>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</si>
  <si>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</si>
  <si>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</si>
  <si>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</si>
  <si>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</si>
  <si>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</si>
  <si>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</si>
  <si>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</si>
  <si>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</si>
  <si>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</si>
  <si>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</si>
  <si>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</si>
  <si>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</si>
  <si>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</si>
  <si>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</si>
  <si>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</si>
  <si>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</si>
  <si>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</si>
  <si>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</si>
  <si>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</si>
  <si>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</si>
  <si>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</si>
  <si>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</si>
  <si>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</si>
  <si>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</si>
  <si>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</si>
  <si>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</si>
  <si>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</si>
  <si>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</si>
  <si>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</si>
  <si>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</si>
  <si>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</si>
  <si>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</si>
  <si>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</si>
  <si>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</si>
  <si>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</si>
  <si>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</si>
  <si>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</si>
  <si>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</si>
  <si>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</si>
  <si>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</si>
  <si>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</si>
  <si>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</si>
  <si>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</si>
  <si>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</si>
  <si>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</si>
  <si>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</si>
  <si>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</si>
  <si>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</si>
  <si>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</si>
  <si>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</si>
  <si>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</si>
  <si>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</si>
  <si>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</si>
  <si>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</si>
  <si>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</si>
  <si>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</si>
  <si>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</si>
  <si>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</si>
  <si>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</si>
  <si>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</si>
  <si>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</si>
  <si>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</si>
  <si>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</si>
  <si>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</si>
  <si>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</si>
  <si>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</si>
  <si>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</si>
  <si>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</si>
  <si>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</si>
  <si>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</si>
  <si>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</si>
  <si>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</si>
  <si>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</si>
  <si>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</si>
  <si>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</si>
  <si>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</si>
  <si>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</si>
  <si>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</si>
  <si>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</si>
  <si>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</si>
  <si>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</si>
  <si>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</si>
  <si>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</si>
  <si>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</si>
  <si>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</si>
  <si>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</si>
  <si>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</si>
  <si>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</si>
  <si>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</si>
  <si>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</si>
  <si>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</si>
  <si>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</si>
  <si>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</si>
  <si>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</si>
  <si>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</si>
  <si>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</si>
  <si>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</si>
  <si>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</si>
  <si>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</si>
  <si>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</si>
  <si>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</si>
  <si>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</si>
  <si>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</si>
  <si>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</si>
  <si>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</si>
  <si>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</si>
  <si>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</si>
  <si>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</si>
  <si>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</si>
  <si>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</si>
  <si>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</si>
  <si>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</si>
  <si>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</si>
  <si>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</si>
  <si>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</si>
  <si>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</si>
  <si>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</si>
  <si>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</si>
  <si>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</si>
  <si>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</si>
  <si>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</si>
  <si>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</si>
  <si>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</si>
  <si>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</si>
  <si>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</si>
  <si>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</si>
  <si>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</si>
  <si>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</si>
  <si>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</si>
  <si>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</si>
  <si>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</si>
  <si>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</si>
  <si>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</si>
  <si>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</si>
  <si>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</si>
  <si>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</si>
  <si>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</si>
  <si>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</si>
  <si>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</si>
  <si>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</si>
  <si>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</si>
  <si>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</si>
  <si>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</si>
  <si>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</si>
  <si>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</si>
  <si>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</si>
  <si>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</si>
  <si>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</si>
  <si>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</si>
  <si>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</si>
  <si>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</si>
  <si>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</si>
  <si>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</si>
  <si>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</si>
  <si>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</si>
  <si>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</si>
  <si>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</si>
  <si>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</si>
  <si>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</si>
  <si>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</si>
  <si>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</si>
  <si>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</si>
  <si>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</si>
  <si>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</si>
  <si>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</si>
  <si>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</si>
  <si>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</si>
  <si>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</si>
  <si>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</si>
  <si>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</si>
  <si>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</si>
  <si>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</si>
  <si>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</si>
  <si>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</si>
  <si>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</si>
  <si>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</si>
  <si>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</si>
  <si>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</si>
  <si>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</si>
  <si>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</si>
  <si>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</si>
  <si>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</si>
  <si>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</si>
  <si>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</si>
  <si>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</si>
  <si>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</si>
  <si>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</si>
  <si>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</si>
  <si>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</si>
  <si>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</si>
  <si>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</si>
  <si>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</si>
  <si>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</si>
  <si>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</si>
  <si>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</si>
  <si>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</si>
  <si>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</si>
  <si>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</si>
  <si>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</si>
  <si>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</si>
  <si>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</si>
  <si>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</si>
  <si>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</si>
  <si>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</si>
  <si>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</si>
  <si>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</si>
  <si>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</si>
  <si>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</si>
  <si>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</si>
  <si>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</si>
  <si>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</si>
  <si>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</si>
  <si>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</si>
  <si>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</si>
  <si>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</si>
  <si>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</si>
  <si>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</si>
  <si>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</si>
  <si>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</si>
  <si>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</si>
  <si>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</si>
  <si>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</si>
  <si>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</si>
  <si>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</si>
  <si>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</si>
  <si>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</si>
  <si>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</si>
  <si>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</si>
  <si>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</si>
  <si>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</si>
  <si>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</si>
  <si>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</si>
  <si>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</si>
  <si>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</si>
  <si>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</si>
  <si>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</si>
  <si>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</si>
  <si>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</si>
  <si>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</si>
  <si>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</si>
  <si>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</si>
  <si>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</si>
  <si>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</si>
  <si>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</si>
  <si>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</si>
  <si>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</si>
  <si>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</si>
  <si>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</si>
  <si>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</si>
  <si>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</si>
  <si>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</si>
  <si>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</si>
  <si>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</si>
  <si>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</si>
  <si>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</si>
  <si>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</si>
  <si>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</si>
  <si>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</si>
  <si>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</si>
  <si>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</si>
  <si>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</si>
  <si>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</si>
  <si>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</si>
  <si>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</si>
  <si>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</si>
  <si>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</si>
  <si>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</si>
  <si>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</si>
  <si>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</si>
  <si>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</si>
  <si>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</si>
  <si>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</si>
  <si>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</si>
  <si>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</si>
  <si>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</si>
  <si>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</si>
  <si>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</si>
  <si>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</si>
  <si>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</si>
  <si>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</si>
  <si>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</si>
  <si>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</si>
  <si>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</si>
  <si>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</si>
  <si>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</si>
  <si>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</si>
  <si>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</si>
  <si>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</si>
  <si>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</si>
  <si>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</si>
  <si>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</si>
  <si>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</si>
  <si>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</si>
  <si>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</si>
  <si>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</si>
  <si>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</si>
  <si>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</si>
  <si>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</si>
  <si>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</si>
  <si>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</si>
  <si>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</si>
  <si>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</si>
  <si>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</si>
  <si>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</si>
  <si>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</si>
  <si>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</si>
  <si>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</si>
  <si>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</si>
  <si>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</si>
  <si>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</si>
  <si>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</si>
  <si>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</si>
  <si>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</si>
  <si>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</si>
  <si>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</si>
  <si>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</si>
  <si>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</si>
  <si>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</si>
  <si>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</si>
  <si>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</si>
  <si>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</si>
  <si>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</si>
  <si>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</si>
  <si>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</si>
  <si>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</si>
  <si>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</si>
  <si>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</si>
  <si>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</si>
  <si>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</si>
  <si>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</si>
  <si>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</si>
  <si>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</si>
  <si>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</si>
  <si>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</si>
  <si>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</si>
  <si>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</si>
  <si>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</si>
  <si>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</si>
  <si>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</si>
  <si>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</si>
  <si>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</si>
  <si>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</si>
  <si>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</si>
  <si>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</si>
  <si>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</si>
  <si>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</si>
  <si>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</si>
  <si>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</si>
  <si>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</si>
  <si>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</si>
  <si>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</si>
  <si>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</si>
  <si>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</si>
  <si>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</si>
  <si>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</si>
  <si>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</si>
  <si>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</si>
  <si>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</si>
  <si>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</si>
  <si>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</si>
  <si>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</si>
  <si>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</si>
  <si>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</si>
  <si>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</si>
  <si>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</si>
  <si>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</si>
  <si>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</si>
  <si>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</si>
  <si>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</si>
  <si>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</si>
  <si>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</si>
  <si>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</si>
  <si>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</si>
  <si>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</si>
  <si>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</si>
  <si>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</si>
  <si>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</si>
  <si>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</si>
  <si>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</si>
  <si>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</si>
  <si>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</si>
  <si>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</si>
  <si>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</si>
  <si>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</si>
  <si>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</si>
  <si>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</si>
  <si>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</si>
  <si>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</si>
  <si>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</si>
  <si>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</si>
  <si>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</si>
  <si>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</si>
  <si>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</si>
  <si>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</si>
  <si>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</si>
  <si>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</si>
  <si>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</si>
  <si>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</si>
  <si>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</si>
  <si>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</si>
  <si>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</si>
  <si>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</si>
  <si>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</si>
  <si>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</si>
  <si>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</si>
  <si>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</si>
  <si>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</si>
  <si>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</si>
  <si>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</si>
  <si>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</si>
  <si>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</si>
  <si>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</si>
  <si>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</si>
  <si>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</si>
  <si>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</si>
  <si>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</si>
  <si>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</si>
  <si>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</si>
  <si>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</si>
  <si>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</si>
  <si>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</si>
  <si>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</si>
  <si>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</si>
  <si>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</si>
  <si>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</si>
  <si>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</si>
  <si>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</si>
  <si>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</si>
  <si>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</si>
  <si>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</si>
  <si>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</si>
  <si>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</si>
  <si>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</si>
  <si>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</si>
  <si>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</si>
  <si>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</si>
  <si>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</si>
  <si>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</si>
  <si>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</si>
  <si>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</si>
  <si>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</si>
  <si>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</si>
  <si>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</si>
  <si>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</si>
  <si>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</si>
  <si>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</si>
  <si>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</si>
  <si>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</si>
  <si>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</si>
  <si>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</si>
  <si>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</si>
  <si>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</si>
  <si>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</si>
  <si>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</si>
  <si>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</si>
  <si>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</si>
  <si>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</si>
  <si>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</si>
  <si>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</si>
  <si>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</si>
  <si>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</si>
  <si>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</si>
  <si>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</si>
  <si>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</si>
  <si>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</si>
  <si>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</si>
  <si>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</si>
  <si>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</si>
  <si>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</si>
  <si>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</si>
  <si>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</si>
  <si>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</si>
  <si>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</si>
  <si>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</si>
  <si>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</si>
  <si>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</si>
  <si>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</si>
  <si>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</si>
  <si>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</si>
  <si>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</si>
  <si>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</si>
  <si>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</si>
  <si>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</si>
  <si>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</si>
  <si>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</si>
  <si>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</si>
  <si>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</si>
  <si>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</si>
  <si>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</si>
  <si>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</si>
  <si>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</si>
  <si>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</si>
  <si>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</si>
  <si>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</si>
  <si>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</si>
  <si>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</si>
  <si>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</si>
  <si>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</si>
  <si>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</si>
  <si>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</si>
  <si>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</si>
  <si>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</si>
  <si>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</si>
  <si>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</si>
  <si>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</si>
  <si>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</si>
  <si>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</si>
  <si>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</si>
  <si>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</si>
  <si>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</si>
  <si>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</si>
  <si>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</si>
  <si>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</si>
  <si>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</si>
  <si>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</si>
  <si>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</si>
  <si>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</si>
  <si>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</si>
  <si>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</si>
  <si>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</si>
  <si>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</si>
  <si>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</si>
  <si>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</si>
  <si>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</si>
  <si>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</si>
  <si>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</si>
  <si>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</si>
  <si>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</si>
  <si>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</si>
  <si>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</si>
  <si>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</si>
  <si>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</si>
  <si>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</si>
  <si>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</si>
  <si>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</si>
  <si>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</si>
  <si>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</si>
  <si>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</si>
  <si>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</si>
  <si>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</si>
  <si>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</si>
  <si>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</si>
  <si>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</si>
  <si>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</si>
  <si>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</si>
  <si>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</si>
  <si>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</si>
  <si>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</si>
  <si>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</si>
  <si>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</si>
  <si>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</si>
  <si>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</si>
  <si>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</si>
  <si>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</si>
  <si>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</si>
  <si>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</si>
  <si>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</si>
  <si>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</si>
  <si>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</si>
  <si>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</si>
  <si>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</si>
  <si>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</si>
  <si>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</si>
  <si>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</si>
  <si>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</si>
  <si>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</si>
  <si>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</si>
  <si>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</si>
  <si>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</si>
  <si>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</si>
  <si>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</si>
  <si>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</si>
  <si>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</si>
  <si>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</si>
  <si>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</si>
  <si>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</si>
  <si>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</si>
  <si>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</si>
  <si>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</si>
  <si>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</si>
  <si>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</si>
  <si>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</si>
  <si>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</si>
  <si>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</si>
  <si>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</si>
  <si>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</si>
  <si>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</si>
  <si>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</si>
  <si>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</si>
  <si>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</si>
  <si>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</si>
  <si>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</si>
  <si>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</si>
  <si>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</si>
  <si>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</si>
  <si>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</si>
  <si>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</si>
  <si>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</si>
  <si>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</si>
  <si>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</si>
  <si>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</si>
  <si>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</si>
  <si>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</si>
  <si>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</si>
  <si>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</si>
  <si>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</si>
  <si>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</si>
  <si>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</si>
  <si>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</si>
  <si>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</si>
  <si>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</si>
  <si>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</si>
  <si>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</si>
  <si>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</si>
  <si>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</si>
  <si>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</si>
  <si>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</si>
  <si>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</si>
  <si>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</si>
  <si>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</si>
  <si>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</si>
  <si>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</si>
  <si>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</si>
  <si>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</si>
  <si>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</si>
  <si>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</si>
  <si>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</si>
  <si>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</si>
  <si>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</si>
  <si>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</si>
  <si>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</si>
  <si>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</si>
  <si>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</si>
  <si>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</si>
  <si>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</si>
  <si>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</si>
  <si>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</si>
  <si>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</si>
  <si>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</si>
  <si>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</si>
  <si>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</si>
  <si>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</si>
  <si>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</si>
  <si>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</si>
  <si>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</si>
  <si>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</si>
  <si>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</si>
  <si>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</si>
  <si>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</si>
  <si>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</si>
  <si>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</si>
  <si>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</si>
  <si>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</si>
  <si>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</si>
  <si>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</si>
  <si>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</si>
  <si>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</si>
  <si>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</si>
  <si>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</si>
  <si>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</si>
  <si>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</si>
  <si>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</si>
  <si>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</si>
  <si>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</si>
  <si>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</si>
  <si>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</si>
  <si>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</si>
  <si>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</si>
  <si>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</si>
  <si>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</si>
  <si>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</si>
  <si>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</si>
  <si>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</si>
  <si>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</si>
  <si>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</si>
  <si>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</si>
  <si>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</si>
  <si>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</si>
  <si>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</si>
  <si>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</si>
  <si>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</si>
  <si>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</si>
  <si>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</si>
  <si>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</si>
  <si>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</si>
  <si>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</si>
  <si>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</si>
  <si>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</si>
  <si>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</si>
  <si>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</si>
  <si>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</si>
  <si>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</si>
  <si>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</si>
  <si>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</si>
  <si>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</si>
  <si>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</si>
  <si>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</si>
  <si>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</si>
  <si>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</si>
  <si>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</si>
  <si>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</si>
  <si>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</si>
  <si>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</si>
  <si>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</si>
  <si>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</si>
  <si>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</si>
  <si>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</si>
  <si>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</si>
  <si>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</si>
  <si>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</si>
  <si>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</si>
  <si>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</si>
  <si>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</si>
  <si>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</si>
  <si>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</si>
  <si>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</si>
  <si>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</si>
  <si>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</si>
  <si>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</si>
  <si>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</si>
  <si>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</si>
  <si>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</si>
  <si>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</si>
  <si>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</si>
  <si>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</si>
  <si>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</si>
  <si>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</si>
  <si>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</si>
  <si>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</si>
  <si>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</si>
  <si>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</si>
  <si>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</si>
  <si>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</si>
  <si>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</si>
  <si>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</si>
  <si>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</si>
  <si>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</si>
  <si>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</si>
  <si>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</si>
  <si>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</si>
  <si>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</si>
  <si>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</si>
  <si>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</si>
  <si>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</si>
  <si>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</si>
  <si>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</si>
  <si>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</si>
  <si>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</si>
  <si>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</si>
  <si>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</si>
  <si>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</si>
  <si>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</si>
  <si>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</si>
  <si>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</si>
  <si>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</si>
  <si>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</si>
  <si>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</si>
  <si>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</si>
  <si>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</si>
  <si>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</si>
  <si>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</si>
  <si>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</si>
  <si>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</si>
  <si>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</si>
  <si>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</si>
  <si>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</si>
  <si>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</si>
  <si>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</si>
  <si>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</si>
  <si>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</si>
  <si>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</si>
  <si>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</si>
  <si>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</si>
  <si>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</si>
  <si>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</si>
  <si>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</si>
  <si>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</si>
  <si>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</si>
  <si>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</si>
  <si>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</si>
  <si>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</si>
  <si>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</si>
  <si>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</si>
  <si>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</si>
  <si>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</si>
  <si>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</si>
  <si>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</si>
  <si>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</si>
  <si>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</si>
  <si>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</si>
  <si>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</si>
  <si>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</si>
  <si>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</si>
  <si>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</si>
  <si>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</si>
  <si>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</si>
  <si>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</si>
  <si>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</si>
  <si>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</si>
  <si>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</si>
  <si>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</si>
  <si>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</si>
  <si>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</si>
  <si>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</si>
  <si>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</si>
  <si>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</si>
  <si>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</si>
  <si>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</si>
  <si>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</si>
  <si>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</si>
  <si>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</si>
  <si>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</si>
  <si>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</si>
  <si>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</si>
  <si>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</si>
  <si>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</si>
  <si>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</si>
  <si>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</si>
  <si>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</si>
  <si>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</si>
  <si>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</si>
  <si>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</si>
  <si>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</si>
  <si>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</si>
  <si>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</si>
  <si>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</si>
  <si>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</si>
  <si>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</si>
  <si>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</si>
  <si>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</si>
  <si>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</si>
  <si>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</si>
  <si>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</si>
  <si>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</si>
  <si>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</si>
  <si>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</si>
  <si>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</si>
  <si>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</si>
  <si>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</si>
  <si>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</si>
  <si>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</si>
  <si>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</si>
  <si>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</si>
  <si>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</si>
  <si>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</si>
  <si>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</si>
  <si>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</si>
  <si>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</si>
  <si>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</si>
  <si>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</si>
  <si>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</si>
  <si>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</si>
  <si>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</si>
  <si>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</si>
  <si>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</si>
  <si>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</si>
  <si>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</si>
  <si>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</si>
  <si>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</si>
  <si>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</si>
  <si>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</si>
  <si>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</si>
  <si>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</si>
  <si>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</si>
  <si>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</si>
  <si>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</si>
  <si>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</si>
  <si>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</si>
  <si>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</si>
  <si>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</si>
  <si>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</si>
  <si>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</si>
  <si>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</si>
  <si>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</si>
  <si>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</si>
  <si>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</si>
  <si>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</si>
  <si>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</si>
  <si>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</si>
  <si>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</si>
  <si>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</si>
  <si>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</si>
  <si>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</si>
  <si>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</si>
  <si>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</si>
  <si>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</si>
  <si>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</si>
  <si>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</si>
  <si>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</si>
  <si>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</si>
  <si>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</si>
  <si>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</si>
  <si>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</si>
  <si>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</si>
  <si>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</si>
  <si>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</si>
  <si>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</si>
  <si>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</si>
  <si>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</si>
  <si>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</si>
  <si>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</si>
  <si>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</si>
  <si>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</si>
  <si>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</si>
  <si>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</si>
  <si>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</si>
  <si>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</si>
  <si>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</si>
  <si>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</si>
  <si>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</si>
  <si>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</si>
  <si>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</si>
  <si>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</si>
  <si>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</si>
  <si>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</si>
  <si>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</si>
  <si>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</si>
  <si>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</si>
  <si>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</si>
  <si>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</si>
  <si>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</si>
  <si>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</si>
  <si>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</si>
  <si>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</si>
  <si>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</si>
  <si>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</si>
  <si>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</si>
  <si>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</si>
  <si>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</si>
  <si>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</si>
  <si>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</si>
  <si>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</si>
  <si>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</si>
  <si>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</si>
  <si>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</si>
  <si>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</si>
  <si>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</si>
  <si>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</si>
  <si>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</si>
  <si>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</si>
  <si>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</si>
  <si>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</si>
  <si>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</si>
  <si>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</si>
  <si>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</si>
  <si>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</si>
  <si>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</si>
  <si>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</si>
  <si>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</si>
  <si>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</si>
  <si>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</si>
  <si>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</si>
  <si>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</si>
  <si>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</si>
  <si>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</si>
  <si>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</si>
  <si>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</si>
  <si>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</si>
  <si>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</si>
  <si>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</si>
  <si>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</si>
  <si>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</si>
  <si>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</si>
  <si>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</si>
  <si>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</si>
  <si>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</si>
  <si>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</si>
  <si>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</si>
  <si>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</si>
  <si>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</si>
  <si>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</si>
  <si>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</si>
  <si>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</si>
  <si>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</si>
  <si>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</si>
  <si>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</si>
  <si>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</si>
  <si>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</si>
  <si>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</si>
  <si>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</si>
  <si>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</si>
  <si>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</si>
  <si>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</si>
  <si>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</si>
  <si>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</si>
  <si>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</si>
  <si>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</si>
  <si>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</si>
  <si>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</si>
  <si>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</si>
  <si>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</si>
  <si>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</si>
  <si>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</si>
  <si>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</si>
  <si>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</si>
  <si>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</si>
  <si>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</si>
  <si>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</si>
  <si>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</si>
  <si>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</si>
  <si>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</si>
  <si>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</si>
  <si>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</si>
  <si>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</si>
  <si>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</si>
  <si>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</si>
  <si>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</si>
  <si>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</si>
  <si>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</si>
  <si>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</si>
  <si>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</si>
  <si>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</si>
  <si>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</si>
  <si>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</si>
  <si>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</si>
  <si>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</si>
  <si>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</si>
  <si>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</si>
  <si>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</si>
  <si>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</si>
  <si>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</si>
  <si>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</si>
  <si>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</si>
  <si>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</si>
  <si>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</si>
  <si>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</si>
  <si>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</si>
  <si>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</si>
  <si>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</si>
  <si>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</si>
  <si>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</si>
  <si>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</si>
  <si>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</si>
  <si>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</si>
  <si>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</si>
  <si>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</si>
  <si>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</si>
  <si>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</si>
  <si>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</si>
  <si>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</si>
  <si>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</si>
  <si>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</si>
  <si>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</si>
  <si>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</si>
  <si>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</si>
  <si>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</si>
  <si>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</si>
  <si>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</si>
  <si>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</si>
  <si>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</si>
  <si>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</si>
  <si>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</si>
  <si>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</si>
  <si>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</si>
  <si>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</si>
  <si>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</si>
  <si>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</si>
  <si>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</si>
  <si>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</si>
  <si>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</si>
  <si>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</si>
  <si>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</si>
  <si>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</si>
  <si>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</si>
  <si>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</si>
  <si>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</si>
  <si>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</si>
  <si>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</si>
  <si>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</si>
  <si>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</si>
  <si>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</si>
  <si>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</si>
  <si>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</si>
  <si>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</si>
  <si>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</si>
  <si>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</si>
  <si>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</si>
  <si>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</si>
  <si>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</si>
  <si>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</si>
  <si>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</si>
  <si>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</si>
  <si>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</si>
  <si>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</si>
  <si>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</si>
  <si>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</si>
  <si>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</si>
  <si>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</si>
  <si>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</si>
  <si>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</si>
  <si>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</si>
  <si>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</si>
  <si>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</si>
  <si>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</si>
  <si>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</si>
  <si>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</si>
  <si>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</si>
  <si>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</si>
  <si>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</si>
  <si>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</si>
  <si>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</si>
  <si>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</si>
  <si>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</si>
  <si>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</si>
  <si>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</si>
  <si>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</si>
  <si>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</si>
  <si>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</si>
  <si>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</si>
  <si>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</si>
  <si>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</si>
  <si>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</si>
  <si>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</si>
  <si>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</si>
  <si>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</si>
  <si>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</si>
  <si>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</si>
  <si>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</si>
  <si>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</si>
  <si>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</si>
  <si>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</si>
  <si>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</si>
  <si>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</si>
  <si>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</si>
  <si>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</si>
  <si>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</si>
  <si>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</si>
  <si>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</si>
  <si>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</si>
  <si>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</si>
  <si>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</si>
  <si>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</si>
  <si>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</si>
  <si>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</si>
  <si>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</si>
  <si>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</si>
  <si>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</si>
  <si>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</si>
  <si>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</si>
  <si>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</si>
  <si>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</si>
  <si>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</si>
  <si>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</si>
  <si>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</si>
  <si>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</si>
  <si>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</si>
  <si>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</si>
  <si>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</si>
  <si>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</si>
  <si>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</si>
  <si>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</si>
  <si>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</si>
  <si>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</si>
  <si>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</si>
  <si>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</si>
  <si>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</si>
  <si>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</si>
  <si>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</si>
  <si>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</si>
  <si>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</si>
  <si>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</si>
  <si>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</si>
  <si>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</si>
  <si>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</si>
  <si>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</si>
  <si>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</si>
  <si>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</si>
  <si>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</si>
  <si>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</si>
  <si>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</si>
  <si>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</si>
  <si>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</si>
  <si>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</si>
  <si>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</si>
  <si>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</si>
  <si>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</si>
  <si>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</si>
  <si>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</si>
  <si>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</si>
  <si>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</si>
  <si>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</si>
  <si>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</si>
  <si>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</si>
  <si>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</si>
  <si>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</si>
  <si>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</si>
  <si>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</si>
  <si>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</si>
  <si>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</si>
  <si>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</si>
  <si>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</si>
  <si>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</si>
  <si>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</si>
  <si>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</si>
  <si>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</si>
  <si>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</si>
  <si>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</si>
  <si>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</si>
  <si>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</si>
  <si>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</si>
  <si>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</si>
  <si>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</si>
  <si>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</si>
  <si>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</si>
  <si>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</si>
  <si>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</si>
  <si>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</si>
  <si>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</si>
  <si>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</si>
  <si>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</si>
  <si>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</si>
  <si>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</si>
  <si>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</si>
  <si>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</si>
  <si>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</si>
  <si>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</si>
  <si>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</si>
  <si>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</si>
  <si>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</si>
  <si>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</si>
  <si>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</si>
  <si>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</si>
  <si>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</si>
  <si>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</si>
  <si>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</si>
  <si>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</si>
  <si>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</si>
  <si>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</si>
  <si>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</si>
  <si>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</si>
  <si>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</si>
  <si>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</si>
  <si>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</si>
  <si>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</si>
  <si>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</si>
  <si>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</si>
  <si>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</si>
  <si>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</si>
  <si>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</si>
  <si>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</si>
  <si>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</si>
  <si>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</si>
  <si>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</si>
  <si>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</si>
  <si>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</si>
  <si>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</si>
  <si>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</si>
  <si>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</si>
  <si>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</si>
  <si>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</si>
  <si>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</si>
  <si>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</si>
  <si>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</si>
  <si>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</si>
  <si>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</si>
  <si>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</si>
  <si>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</si>
  <si>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</si>
  <si>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</si>
  <si>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</si>
  <si>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</si>
  <si>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</si>
  <si>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</si>
  <si>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</si>
  <si>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</si>
  <si>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</si>
  <si>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</si>
  <si>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</si>
  <si>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</si>
  <si>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</si>
  <si>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</si>
  <si>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</si>
  <si>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</si>
  <si>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</si>
  <si>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</si>
  <si>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</si>
  <si>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</si>
  <si>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</si>
  <si>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</si>
  <si>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</si>
  <si>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</si>
  <si>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</si>
  <si>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</si>
  <si>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</si>
  <si>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</si>
  <si>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</si>
  <si>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</si>
  <si>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</si>
  <si>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</si>
  <si>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</si>
  <si>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</si>
  <si>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</si>
  <si>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</si>
  <si>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</si>
  <si>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</si>
  <si>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</si>
  <si>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</si>
  <si>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</si>
  <si>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</si>
  <si>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</si>
  <si>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</si>
  <si>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</si>
  <si>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</si>
  <si>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</si>
  <si>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</si>
  <si>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</si>
  <si>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</si>
  <si>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</si>
  <si>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</si>
  <si>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</si>
  <si>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</si>
  <si>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</si>
  <si>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</si>
  <si>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</si>
  <si>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</si>
  <si>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</si>
  <si>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</si>
  <si>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</si>
  <si>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</si>
  <si>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</si>
  <si>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</si>
  <si>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</si>
  <si>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</si>
  <si>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</si>
  <si>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</si>
  <si>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</si>
  <si>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</si>
  <si>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</si>
  <si>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</si>
  <si>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</si>
  <si>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</si>
  <si>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</si>
  <si>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</si>
  <si>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</si>
  <si>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</si>
  <si>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</si>
  <si>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</si>
  <si>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</si>
  <si>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</si>
  <si>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</si>
  <si>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</si>
  <si>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</si>
  <si>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</si>
  <si>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</si>
  <si>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</si>
  <si>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</si>
  <si>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</si>
  <si>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</si>
  <si>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</si>
  <si>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</si>
  <si>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</si>
  <si>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</si>
  <si>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</si>
  <si>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</si>
  <si>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</si>
  <si>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</si>
  <si>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</si>
  <si>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</si>
  <si>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</si>
  <si>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</si>
  <si>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</si>
  <si>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</si>
  <si>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</si>
  <si>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</si>
  <si>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</si>
  <si>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</si>
  <si>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</si>
  <si>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</si>
  <si>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</si>
  <si>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</si>
  <si>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</si>
  <si>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</si>
  <si>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</si>
  <si>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</si>
  <si>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</si>
  <si>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</si>
  <si>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</si>
  <si>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</si>
  <si>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</si>
  <si>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</si>
  <si>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</si>
  <si>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</si>
  <si>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</si>
  <si>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</si>
  <si>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</si>
  <si>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</si>
  <si>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</si>
  <si>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</si>
  <si>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</si>
  <si>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</si>
  <si>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</si>
  <si>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</si>
  <si>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</si>
  <si>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</si>
  <si>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</si>
  <si>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</si>
  <si>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</si>
  <si>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</si>
  <si>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</si>
  <si>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</si>
  <si>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</si>
  <si>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</si>
  <si>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</si>
  <si>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</si>
  <si>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</si>
  <si>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</si>
  <si>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</si>
  <si>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</si>
  <si>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</si>
  <si>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</si>
  <si>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</si>
  <si>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</si>
  <si>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</si>
  <si>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</si>
  <si>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</si>
  <si>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</si>
  <si>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</si>
  <si>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</si>
  <si>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</si>
  <si>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</si>
  <si>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</si>
  <si>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</si>
  <si>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</si>
  <si>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</si>
  <si>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</si>
  <si>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</si>
  <si>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</si>
  <si>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</si>
  <si>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</si>
  <si>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</si>
  <si>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</si>
  <si>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</si>
  <si>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</si>
  <si>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</si>
  <si>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</si>
  <si>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</si>
  <si>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</si>
  <si>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</si>
  <si>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</si>
  <si>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</si>
  <si>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</si>
  <si>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</si>
  <si>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</si>
  <si>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</si>
  <si>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</si>
  <si>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</si>
  <si>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</si>
  <si>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</si>
  <si>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</si>
  <si>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</si>
  <si>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</si>
  <si>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</si>
  <si>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</si>
  <si>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</si>
  <si>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</si>
  <si>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</si>
  <si>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</si>
  <si>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</si>
  <si>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</si>
  <si>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</si>
  <si>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</si>
  <si>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</si>
  <si>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</si>
  <si>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</si>
  <si>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</si>
  <si>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</si>
  <si>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</si>
  <si>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</si>
  <si>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</si>
  <si>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</si>
  <si>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</si>
  <si>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</si>
  <si>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</si>
  <si>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</si>
  <si>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</si>
  <si>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</si>
  <si>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</si>
  <si>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</si>
  <si>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</si>
  <si>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</si>
  <si>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</si>
  <si>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</si>
  <si>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</si>
  <si>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</si>
  <si>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</si>
  <si>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</si>
  <si>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</si>
  <si>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</si>
  <si>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</si>
  <si>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</si>
  <si>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</si>
  <si>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</si>
  <si>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</si>
  <si>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</si>
  <si>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</si>
  <si>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</si>
  <si>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</si>
  <si>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</si>
  <si>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</si>
  <si>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</si>
  <si>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</si>
  <si>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</si>
  <si>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</si>
  <si>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</si>
  <si>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</si>
  <si>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</si>
  <si>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</si>
  <si>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</si>
  <si>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</si>
  <si>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</si>
  <si>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</si>
  <si>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</si>
  <si>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</si>
  <si>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</si>
  <si>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</si>
  <si>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</si>
  <si>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</si>
  <si>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</si>
  <si>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</si>
  <si>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</si>
  <si>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</si>
  <si>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</si>
  <si>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</si>
  <si>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</si>
  <si>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</si>
  <si>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</si>
  <si>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</si>
  <si>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</si>
  <si>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</si>
  <si>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</si>
  <si>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</si>
  <si>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</si>
  <si>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</si>
  <si>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</si>
  <si>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</si>
  <si>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</si>
  <si>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</si>
  <si>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</si>
  <si>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</si>
  <si>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</si>
  <si>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</si>
  <si>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</si>
  <si>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</si>
  <si>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</si>
  <si>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</si>
  <si>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</si>
  <si>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</si>
  <si>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</si>
  <si>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</si>
  <si>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</si>
  <si>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</si>
  <si>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</si>
  <si>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</si>
  <si>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</si>
  <si>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</si>
  <si>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</si>
  <si>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</si>
  <si>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</si>
  <si>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</si>
  <si>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</si>
  <si>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</si>
  <si>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</si>
  <si>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</si>
  <si>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</si>
  <si>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</si>
  <si>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</si>
  <si>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</si>
  <si>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</si>
  <si>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</si>
  <si>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</si>
  <si>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</si>
  <si>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</si>
  <si>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</si>
  <si>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</si>
  <si>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</si>
  <si>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</si>
  <si>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</si>
  <si>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</si>
  <si>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</si>
  <si>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</si>
  <si>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</si>
  <si>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</si>
  <si>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</si>
  <si>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</si>
  <si>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</si>
  <si>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</si>
  <si>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</si>
  <si>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</si>
  <si>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</si>
  <si>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</si>
  <si>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</si>
  <si>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</si>
  <si>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</si>
  <si>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</si>
  <si>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</si>
  <si>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</si>
  <si>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</si>
  <si>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</si>
  <si>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</si>
  <si>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</si>
  <si>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</si>
  <si>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</si>
  <si>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</si>
  <si>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</si>
  <si>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</si>
  <si>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</si>
  <si>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</si>
  <si>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</si>
  <si>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</si>
  <si>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</si>
  <si>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</si>
  <si>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</si>
  <si>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</si>
  <si>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</si>
  <si>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</si>
  <si>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</si>
  <si>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</si>
  <si>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</si>
  <si>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</si>
  <si>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</si>
  <si>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</si>
  <si>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</si>
  <si>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</si>
  <si>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</si>
  <si>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</si>
  <si>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</si>
  <si>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</si>
  <si>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</si>
  <si>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</si>
  <si>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</si>
  <si>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</si>
  <si>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</si>
  <si>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</si>
  <si>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</si>
  <si>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</si>
  <si>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</si>
  <si>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</si>
  <si>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</si>
  <si>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</si>
  <si>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</si>
  <si>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</si>
  <si>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</si>
  <si>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</si>
  <si>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</si>
  <si>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</si>
  <si>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</si>
  <si>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</si>
  <si>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</si>
  <si>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</si>
  <si>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</si>
  <si>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</si>
  <si>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</si>
  <si>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</si>
  <si>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</si>
  <si>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</si>
  <si>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</si>
  <si>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</si>
  <si>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</si>
  <si>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</si>
  <si>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</si>
  <si>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</si>
  <si>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</si>
  <si>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</si>
  <si>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</si>
  <si>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</si>
  <si>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</si>
  <si>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</si>
  <si>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</si>
  <si>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</si>
  <si>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</si>
  <si>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</si>
  <si>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</si>
  <si>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</si>
  <si>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</si>
  <si>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</si>
  <si>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</si>
  <si>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</si>
  <si>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</si>
  <si>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</si>
  <si>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</si>
  <si>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</si>
  <si>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</si>
  <si>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</si>
  <si>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</si>
  <si>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</si>
  <si>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</si>
  <si>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</si>
  <si>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</si>
  <si>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</si>
  <si>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</si>
  <si>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</si>
  <si>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</si>
  <si>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</si>
  <si>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</si>
  <si>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</si>
  <si>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</si>
  <si>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</si>
  <si>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</si>
  <si>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</si>
  <si>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</si>
  <si>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</si>
  <si>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</si>
  <si>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</si>
  <si>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</si>
  <si>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</si>
  <si>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</si>
  <si>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</si>
  <si>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</si>
  <si>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</si>
  <si>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</si>
  <si>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</si>
  <si>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</si>
  <si>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</si>
  <si>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</si>
  <si>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</si>
  <si>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</si>
  <si>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</si>
  <si>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</si>
  <si>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</si>
  <si>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</si>
  <si>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</si>
  <si>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</si>
  <si>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</si>
  <si>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</si>
  <si>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</si>
  <si>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</si>
  <si>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</si>
  <si>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</si>
  <si>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</si>
  <si>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</si>
  <si>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</si>
  <si>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</si>
  <si>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</si>
  <si>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</si>
  <si>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</si>
  <si>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</si>
  <si>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</si>
  <si>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</si>
  <si>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</si>
  <si>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</si>
  <si>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</si>
  <si>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</si>
  <si>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</si>
  <si>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</si>
  <si>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</si>
  <si>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</si>
  <si>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</si>
  <si>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</si>
  <si>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</si>
  <si>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</si>
  <si>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</si>
  <si>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</si>
  <si>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</si>
  <si>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</si>
  <si>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</si>
  <si>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</si>
  <si>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</si>
  <si>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</si>
  <si>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</si>
  <si>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</si>
  <si>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</si>
  <si>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</si>
  <si>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</si>
  <si>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</si>
  <si>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</si>
  <si>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</si>
  <si>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</si>
  <si>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</si>
  <si>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</si>
  <si>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</si>
  <si>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</si>
  <si>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</si>
  <si>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</si>
  <si>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</si>
  <si>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</si>
  <si>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</si>
  <si>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</si>
  <si>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</si>
  <si>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</si>
  <si>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</si>
  <si>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</si>
  <si>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</si>
  <si>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</si>
  <si>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</si>
  <si>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</si>
  <si>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</si>
  <si>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</si>
  <si>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</si>
  <si>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</si>
  <si>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</si>
  <si>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</si>
  <si>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</si>
  <si>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</si>
  <si>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</si>
  <si>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</si>
  <si>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</si>
  <si>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</si>
  <si>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</si>
  <si>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</si>
  <si>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</si>
  <si>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</si>
  <si>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</si>
  <si>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</si>
  <si>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</si>
  <si>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</si>
  <si>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</si>
  <si>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</si>
  <si>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</si>
  <si>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</si>
  <si>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</si>
  <si>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</si>
  <si>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</si>
  <si>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</si>
  <si>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</si>
  <si>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</si>
  <si>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</si>
  <si>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</si>
  <si>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</si>
  <si>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</si>
  <si>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</si>
  <si>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</si>
  <si>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</si>
  <si>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</si>
  <si>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</si>
  <si>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</si>
  <si>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</si>
  <si>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</si>
  <si>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</si>
  <si>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</si>
  <si>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</si>
  <si>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</si>
  <si>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</si>
  <si>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</si>
  <si>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</si>
  <si>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</si>
  <si>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</si>
  <si>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</si>
  <si>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</si>
  <si>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</si>
  <si>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</si>
  <si>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</si>
  <si>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</si>
  <si>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</si>
  <si>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</si>
  <si>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</si>
  <si>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</si>
  <si>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</si>
  <si>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</si>
  <si>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</si>
  <si>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</si>
  <si>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</si>
  <si>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</si>
  <si>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</si>
  <si>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</si>
  <si>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</si>
  <si>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</si>
  <si>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</si>
  <si>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</si>
  <si>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</si>
  <si>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</si>
  <si>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</si>
  <si>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</si>
  <si>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</si>
  <si>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</si>
  <si>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</si>
  <si>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</si>
  <si>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</si>
  <si>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</si>
  <si>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</si>
  <si>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</si>
  <si>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</si>
  <si>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</si>
  <si>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</si>
  <si>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</si>
  <si>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</si>
  <si>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</si>
  <si>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</si>
  <si>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</si>
  <si>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</si>
  <si>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</si>
  <si>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</si>
  <si>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</si>
  <si>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</si>
  <si>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</si>
  <si>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</si>
  <si>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</si>
  <si>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</si>
  <si>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</si>
  <si>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</si>
  <si>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</si>
  <si>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</si>
  <si>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</si>
  <si>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</si>
  <si>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</si>
  <si>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</si>
  <si>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</si>
  <si>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</si>
  <si>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</si>
  <si>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</si>
  <si>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</si>
  <si>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</si>
  <si>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</si>
  <si>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</si>
  <si>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</si>
  <si>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</si>
  <si>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</si>
  <si>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</si>
  <si>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</si>
  <si>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</si>
  <si>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</si>
  <si>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</si>
  <si>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</si>
  <si>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</si>
  <si>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</si>
  <si>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</si>
  <si>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</si>
  <si>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</si>
  <si>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</si>
  <si>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</si>
  <si>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</si>
  <si>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</si>
  <si>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</si>
  <si>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</si>
  <si>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</si>
  <si>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</si>
  <si>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</si>
  <si>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</si>
  <si>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</si>
  <si>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</si>
  <si>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</si>
  <si>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</si>
  <si>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</si>
  <si>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</si>
  <si>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</si>
  <si>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</si>
  <si>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</si>
  <si>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</si>
  <si>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</si>
  <si>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</si>
  <si>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</si>
  <si>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</si>
  <si>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</si>
  <si>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</si>
  <si>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</si>
  <si>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</si>
  <si>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</si>
  <si>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</si>
  <si>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</si>
  <si>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</si>
  <si>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</si>
  <si>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</si>
  <si>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</si>
  <si>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</si>
  <si>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</si>
  <si>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</si>
  <si>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</si>
  <si>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</si>
  <si>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</si>
  <si>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</si>
  <si>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</si>
  <si>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</si>
  <si>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</si>
  <si>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</si>
  <si>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</si>
  <si>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</si>
  <si>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</si>
  <si>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</si>
  <si>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</si>
  <si>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</si>
  <si>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</si>
  <si>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</si>
  <si>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</si>
  <si>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</si>
  <si>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</si>
  <si>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</si>
  <si>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</si>
  <si>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</si>
  <si>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</si>
  <si>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</si>
  <si>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</si>
  <si>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</si>
  <si>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</si>
  <si>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</si>
  <si>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</si>
  <si>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</si>
  <si>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</si>
  <si>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</si>
  <si>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</si>
  <si>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</si>
  <si>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</si>
  <si>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</si>
  <si>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</si>
  <si>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</si>
  <si>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</si>
  <si>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</si>
  <si>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</si>
  <si>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</si>
  <si>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</si>
  <si>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</si>
  <si>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</si>
  <si>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</si>
  <si>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</si>
  <si>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</si>
  <si>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</si>
  <si>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</si>
  <si>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</si>
  <si>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</si>
  <si>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</si>
  <si>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</si>
  <si>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</si>
  <si>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</si>
  <si>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</si>
  <si>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</si>
  <si>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</si>
  <si>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</si>
  <si>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</si>
  <si>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</si>
  <si>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</si>
  <si>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</si>
  <si>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</si>
  <si>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</si>
  <si>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</si>
  <si>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</si>
  <si>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</si>
  <si>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</si>
  <si>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</si>
  <si>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</si>
  <si>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</si>
  <si>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</si>
  <si>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</si>
  <si>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</si>
  <si>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</si>
  <si>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</si>
  <si>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</si>
  <si>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</si>
  <si>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</si>
  <si>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</si>
  <si>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</si>
  <si>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</si>
  <si>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</si>
  <si>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</si>
  <si>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</si>
  <si>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</si>
  <si>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</si>
  <si>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</si>
  <si>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</si>
  <si>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</si>
  <si>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</si>
  <si>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</si>
  <si>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</si>
  <si>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</si>
  <si>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</si>
  <si>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</si>
  <si>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</si>
  <si>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</si>
  <si>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</si>
  <si>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</si>
  <si>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</si>
  <si>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</si>
  <si>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</si>
  <si>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</si>
  <si>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</si>
  <si>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</si>
  <si>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</si>
  <si>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</si>
  <si>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</si>
  <si>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</si>
  <si>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</si>
  <si>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</si>
  <si>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</si>
  <si>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</si>
  <si>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</si>
  <si>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</si>
  <si>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</si>
  <si>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</si>
  <si>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</si>
  <si>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</si>
  <si>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</si>
  <si>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</si>
  <si>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</si>
  <si>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</si>
  <si>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</si>
  <si>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</si>
  <si>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</si>
  <si>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</si>
  <si>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</si>
  <si>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</si>
  <si>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</si>
  <si>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</si>
  <si>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</si>
  <si>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</si>
  <si>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</si>
  <si>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</si>
  <si>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</si>
  <si>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</si>
  <si>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</si>
  <si>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</si>
  <si>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</si>
  <si>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</si>
  <si>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</si>
  <si>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</si>
  <si>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</si>
  <si>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</si>
  <si>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</si>
  <si>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</si>
  <si>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</si>
  <si>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</si>
  <si>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</si>
  <si>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</si>
  <si>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</si>
  <si>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</si>
  <si>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</si>
  <si>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</si>
  <si>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</si>
  <si>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</si>
  <si>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</si>
  <si>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</si>
  <si>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</si>
  <si>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</si>
  <si>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</si>
  <si>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</si>
  <si>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</si>
  <si>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</si>
  <si>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</si>
  <si>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</si>
  <si>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</si>
  <si>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</si>
  <si>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</si>
  <si>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</si>
  <si>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</si>
  <si>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</si>
  <si>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</si>
  <si>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</si>
  <si>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</si>
  <si>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</si>
  <si>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</si>
  <si>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</si>
  <si>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</si>
  <si>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</si>
  <si>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</si>
  <si>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</si>
  <si>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</si>
  <si>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</si>
  <si>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</si>
  <si>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</si>
  <si>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</si>
  <si>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</si>
  <si>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</si>
  <si>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</si>
  <si>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</si>
  <si>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</si>
  <si>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</si>
  <si>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</si>
  <si>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</si>
  <si>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</si>
  <si>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</si>
  <si>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</si>
  <si>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</si>
  <si>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</si>
  <si>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</si>
  <si>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</si>
  <si>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</si>
  <si>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</si>
  <si>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</si>
  <si>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</si>
  <si>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</si>
  <si>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</si>
  <si>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</si>
  <si>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</si>
  <si>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</si>
  <si>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</si>
  <si>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</si>
  <si>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</si>
  <si>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</si>
  <si>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</si>
  <si>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</si>
  <si>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</si>
  <si>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</si>
  <si>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</si>
  <si>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</si>
  <si>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</si>
  <si>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</si>
  <si>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</si>
  <si>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</si>
  <si>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</si>
  <si>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</si>
  <si>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</si>
  <si>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</si>
  <si>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</si>
  <si>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</si>
  <si>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</si>
  <si>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</si>
  <si>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</si>
  <si>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</si>
  <si>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</si>
  <si>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</si>
  <si>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</si>
  <si>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</si>
  <si>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</si>
  <si>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</si>
  <si>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</si>
  <si>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</si>
  <si>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</si>
  <si>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</si>
  <si>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</si>
  <si>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</si>
  <si>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</si>
  <si>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</si>
  <si>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</si>
  <si>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</si>
  <si>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</si>
  <si>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</si>
  <si>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</si>
  <si>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</si>
  <si>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</si>
  <si>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</si>
  <si>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</si>
  <si>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</si>
  <si>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</si>
  <si>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</si>
  <si>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</si>
  <si>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</si>
  <si>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</si>
  <si>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</si>
  <si>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</si>
  <si>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</si>
  <si>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</si>
  <si>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</si>
  <si>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</si>
  <si>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</si>
  <si>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</si>
  <si>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</si>
  <si>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</si>
  <si>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</si>
  <si>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</si>
  <si>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</si>
  <si>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</si>
  <si>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</si>
  <si>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</si>
  <si>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</si>
  <si>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</si>
  <si>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</si>
  <si>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</si>
  <si>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</si>
  <si>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</si>
  <si>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</si>
  <si>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</si>
  <si>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</si>
  <si>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</si>
  <si>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</si>
  <si>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</si>
  <si>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</si>
  <si>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</si>
  <si>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</si>
  <si>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</si>
  <si>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</si>
  <si>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</si>
  <si>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</si>
  <si>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</si>
  <si>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</si>
  <si>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</si>
  <si>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</si>
  <si>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</si>
  <si>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</si>
  <si>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</si>
  <si>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</si>
  <si>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</si>
  <si>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</si>
  <si>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</si>
  <si>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</si>
  <si>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</si>
  <si>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</si>
  <si>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</si>
  <si>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</si>
  <si>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</si>
  <si>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</si>
  <si>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</si>
  <si>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</si>
  <si>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</si>
  <si>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</si>
  <si>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</si>
  <si>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</si>
  <si>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</si>
  <si>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</si>
  <si>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</si>
  <si>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</si>
  <si>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</si>
  <si>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</si>
  <si>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</si>
  <si>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</si>
  <si>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</si>
  <si>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</si>
  <si>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</si>
  <si>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</si>
  <si>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</si>
  <si>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</si>
  <si>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</si>
  <si>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</si>
  <si>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</si>
  <si>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</si>
  <si>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</si>
  <si>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</si>
  <si>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</si>
  <si>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</si>
  <si>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</si>
  <si>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</si>
  <si>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</si>
  <si>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</si>
  <si>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</si>
  <si>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</si>
  <si>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</si>
  <si>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</si>
  <si>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</si>
  <si>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</si>
  <si>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</si>
  <si>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</si>
  <si>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</si>
  <si>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</si>
  <si>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</si>
  <si>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</si>
  <si>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</si>
  <si>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</si>
  <si>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</si>
  <si>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</si>
  <si>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</si>
  <si>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</si>
  <si>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</si>
  <si>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</si>
  <si>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</si>
  <si>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</si>
  <si>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</si>
  <si>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</si>
  <si>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</si>
  <si>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</si>
  <si>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</si>
  <si>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</si>
  <si>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</si>
  <si>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</si>
  <si>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</si>
  <si>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</si>
  <si>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</si>
  <si>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</si>
  <si>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</si>
  <si>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</si>
  <si>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</si>
  <si>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</si>
  <si>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</si>
  <si>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</si>
  <si>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</si>
  <si>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</si>
  <si>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</si>
  <si>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</si>
  <si>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</si>
  <si>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</si>
  <si>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</si>
  <si>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</si>
  <si>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</si>
  <si>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</si>
  <si>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</si>
  <si>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</si>
  <si>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</si>
  <si>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</si>
  <si>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</si>
  <si>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</si>
  <si>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</si>
  <si>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</si>
  <si>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</si>
  <si>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</si>
  <si>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</si>
  <si>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</si>
  <si>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</si>
  <si>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</si>
  <si>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</si>
  <si>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</si>
  <si>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</si>
  <si>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</si>
  <si>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</si>
  <si>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</si>
  <si>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</si>
  <si>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</si>
  <si>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</si>
  <si>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</si>
  <si>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</si>
  <si>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</si>
  <si>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</si>
  <si>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</si>
  <si>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</si>
  <si>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</si>
  <si>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</si>
  <si>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</si>
  <si>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</si>
  <si>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</si>
  <si>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</si>
  <si>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</si>
  <si>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</si>
  <si>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</si>
  <si>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</si>
  <si>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</si>
  <si>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</si>
  <si>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</si>
  <si>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</si>
  <si>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</si>
  <si>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</si>
  <si>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</si>
  <si>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</si>
  <si>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</si>
  <si>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</si>
  <si>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</si>
  <si>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</si>
  <si>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</si>
  <si>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</si>
  <si>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</si>
  <si>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</si>
  <si>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</si>
  <si>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</si>
  <si>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</si>
  <si>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</si>
  <si>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</si>
  <si>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</si>
  <si>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</si>
  <si>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</si>
  <si>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</si>
  <si>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</si>
  <si>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</si>
  <si>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</si>
  <si>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</si>
  <si>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</si>
  <si>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</si>
  <si>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</si>
  <si>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</si>
  <si>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</si>
  <si>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</si>
  <si>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</si>
  <si>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</si>
  <si>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</si>
  <si>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</si>
  <si>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</si>
  <si>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</si>
  <si>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</si>
  <si>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</si>
  <si>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</si>
  <si>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</si>
  <si>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</si>
  <si>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</si>
  <si>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</si>
  <si>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</si>
  <si>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</si>
  <si>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</si>
  <si>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</si>
  <si>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</si>
  <si>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</si>
  <si>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</si>
  <si>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</si>
  <si>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</si>
  <si>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</si>
  <si>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</si>
  <si>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</si>
  <si>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</si>
  <si>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</si>
  <si>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</si>
  <si>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</si>
  <si>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</si>
  <si>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</si>
  <si>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</si>
  <si>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</si>
  <si>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</si>
  <si>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</si>
  <si>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</si>
  <si>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</si>
  <si>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</si>
  <si>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</si>
  <si>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</si>
  <si>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</si>
  <si>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</si>
  <si>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</si>
  <si>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</si>
  <si>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</si>
  <si>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</si>
  <si>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</si>
  <si>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</si>
  <si>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</si>
  <si>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</si>
  <si>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</si>
  <si>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</si>
  <si>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</si>
  <si>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</si>
  <si>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</si>
  <si>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</si>
  <si>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</si>
  <si>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</si>
  <si>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</si>
  <si>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</si>
  <si>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</si>
  <si>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</si>
  <si>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</si>
  <si>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</si>
  <si>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</si>
  <si>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</si>
  <si>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</si>
  <si>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</si>
  <si>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</si>
  <si>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</si>
  <si>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</si>
  <si>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</si>
  <si>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</si>
  <si>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</si>
  <si>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</si>
  <si>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</si>
  <si>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</si>
  <si>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</si>
  <si>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</si>
  <si>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</si>
  <si>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</si>
  <si>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</si>
  <si>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</si>
  <si>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</si>
  <si>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</si>
  <si>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</si>
  <si>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</si>
  <si>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</si>
  <si>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</si>
  <si>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</si>
  <si>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</si>
  <si>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</si>
  <si>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</si>
  <si>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</si>
  <si>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</si>
  <si>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</si>
  <si>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</si>
  <si>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</si>
  <si>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</si>
  <si>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</si>
  <si>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</si>
  <si>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</si>
  <si>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</si>
  <si>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</si>
  <si>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</si>
  <si>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</si>
  <si>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</si>
  <si>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</si>
  <si>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</si>
  <si>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</si>
  <si>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</si>
  <si>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</si>
  <si>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</si>
  <si>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</si>
  <si>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</si>
  <si>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</si>
  <si>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</si>
  <si>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</si>
  <si>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</si>
  <si>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</si>
  <si>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</si>
  <si>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</si>
  <si>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</si>
  <si>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</si>
  <si>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</si>
  <si>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</si>
  <si>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</si>
  <si>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</si>
  <si>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</si>
  <si>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</si>
  <si>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</si>
  <si>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</si>
  <si>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</si>
  <si>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</si>
  <si>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</si>
  <si>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</si>
  <si>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</si>
  <si>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</si>
  <si>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</si>
  <si>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</si>
  <si>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</si>
  <si>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</si>
  <si>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</si>
  <si>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</si>
  <si>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</si>
  <si>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</si>
  <si>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</si>
  <si>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</si>
  <si>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</si>
  <si>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</si>
  <si>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</si>
  <si>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</si>
  <si>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</si>
  <si>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</si>
  <si>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</si>
  <si>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</si>
  <si>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</si>
  <si>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</si>
  <si>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</si>
  <si>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</si>
  <si>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</si>
  <si>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</si>
  <si>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</si>
  <si>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</si>
  <si>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</si>
  <si>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</si>
  <si>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</si>
  <si>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</si>
  <si>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</si>
  <si>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</si>
  <si>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</si>
  <si>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</si>
  <si>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</si>
  <si>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</si>
  <si>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</si>
  <si>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</si>
  <si>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</si>
  <si>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</si>
  <si>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</si>
  <si>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</si>
  <si>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</si>
  <si>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</si>
  <si>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</si>
  <si>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</si>
  <si>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</si>
  <si>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</si>
  <si>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</si>
  <si>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</si>
  <si>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</si>
  <si>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</si>
  <si>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</si>
  <si>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</si>
  <si>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</si>
  <si>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</si>
  <si>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</si>
  <si>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</si>
  <si>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</si>
  <si>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</si>
  <si>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</si>
  <si>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</si>
  <si>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</si>
  <si>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</si>
  <si>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</si>
  <si>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</si>
  <si>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</si>
  <si>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</si>
  <si>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</si>
  <si>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</si>
  <si>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</si>
  <si>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</si>
  <si>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</si>
  <si>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</si>
  <si>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</si>
  <si>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</si>
  <si>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</si>
  <si>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</si>
  <si>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</si>
  <si>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</si>
  <si>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</si>
  <si>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</si>
  <si>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</si>
  <si>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</si>
  <si>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</si>
  <si>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</si>
  <si>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</si>
  <si>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</si>
  <si>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</si>
  <si>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</si>
  <si>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</si>
  <si>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</si>
  <si>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</si>
  <si>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</si>
  <si>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</si>
  <si>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</si>
  <si>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</si>
  <si>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</si>
  <si>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</si>
  <si>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</si>
  <si>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</si>
  <si>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</si>
  <si>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</si>
  <si>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</si>
  <si>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</si>
  <si>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</si>
  <si>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</si>
  <si>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</si>
  <si>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</si>
  <si>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</si>
  <si>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</si>
  <si>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</si>
  <si>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</si>
  <si>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</si>
  <si>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</si>
  <si>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</si>
  <si>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</si>
  <si>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</si>
  <si>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</si>
  <si>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</si>
  <si>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</si>
  <si>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</si>
  <si>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</si>
  <si>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</si>
  <si>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</si>
  <si>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</si>
  <si>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</si>
  <si>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</si>
  <si>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</si>
  <si>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</si>
  <si>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</si>
  <si>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</si>
  <si>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</si>
  <si>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</si>
  <si>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</si>
  <si>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</si>
  <si>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</si>
  <si>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</si>
  <si>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</si>
  <si>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</si>
  <si>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</si>
  <si>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</si>
  <si>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</si>
  <si>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</si>
  <si>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</si>
  <si>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</si>
  <si>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</si>
  <si>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</si>
  <si>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</si>
  <si>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</si>
  <si>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</si>
  <si>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</si>
  <si>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</si>
  <si>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</si>
  <si>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</si>
  <si>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</si>
  <si>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</si>
  <si>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</si>
  <si>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</si>
  <si>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</si>
  <si>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</si>
  <si>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</si>
  <si>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</si>
  <si>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</si>
  <si>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</si>
  <si>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</si>
  <si>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</si>
  <si>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</si>
  <si>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</si>
  <si>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</si>
  <si>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</si>
  <si>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</si>
  <si>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</si>
  <si>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</si>
  <si>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</si>
  <si>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</si>
  <si>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</si>
  <si>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</si>
  <si>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</si>
  <si>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</si>
  <si>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</si>
  <si>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</si>
  <si>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</si>
  <si>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</si>
  <si>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</si>
  <si>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</si>
  <si>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</si>
  <si>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</si>
  <si>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</si>
  <si>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</si>
  <si>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</si>
  <si>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</si>
  <si>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</si>
  <si>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</si>
  <si>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</si>
  <si>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</si>
  <si>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</si>
  <si>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</si>
  <si>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</si>
  <si>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</si>
  <si>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</si>
  <si>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</si>
  <si>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</si>
  <si>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</si>
  <si>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</si>
  <si>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</si>
  <si>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</si>
  <si>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</si>
  <si>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</si>
  <si>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</si>
  <si>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</si>
  <si>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</si>
  <si>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</si>
  <si>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</si>
  <si>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</si>
  <si>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</si>
  <si>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</si>
  <si>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</si>
  <si>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</si>
  <si>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</si>
  <si>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</si>
  <si>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</si>
  <si>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</si>
  <si>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</si>
  <si>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</si>
  <si>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</si>
  <si>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</si>
  <si>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</si>
  <si>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</si>
  <si>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</si>
  <si>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</si>
  <si>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</si>
  <si>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</si>
  <si>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</si>
  <si>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</si>
  <si>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</si>
  <si>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</si>
  <si>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</si>
  <si>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</si>
  <si>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</si>
  <si>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</si>
  <si>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</si>
  <si>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</si>
  <si>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</si>
  <si>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</si>
  <si>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</si>
  <si>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</si>
  <si>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</si>
  <si>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</si>
  <si>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</si>
  <si>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</si>
  <si>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</si>
  <si>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</si>
  <si>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</si>
  <si>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</si>
  <si>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</si>
  <si>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</si>
  <si>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</si>
  <si>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</si>
  <si>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</si>
  <si>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</si>
  <si>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</si>
  <si>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</si>
  <si>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</si>
  <si>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</si>
  <si>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</si>
  <si>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</si>
  <si>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</si>
  <si>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</si>
  <si>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</si>
  <si>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</si>
  <si>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</si>
  <si>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</si>
  <si>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</si>
  <si>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</si>
  <si>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</si>
  <si>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</si>
  <si>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</si>
  <si>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</si>
  <si>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</si>
  <si>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</si>
  <si>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</si>
  <si>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</si>
  <si>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</si>
  <si>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</si>
  <si>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</si>
  <si>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</si>
  <si>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</si>
  <si>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</si>
  <si>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</si>
  <si>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</si>
  <si>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</si>
  <si>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</si>
  <si>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</si>
  <si>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</si>
  <si>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</si>
  <si>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</si>
  <si>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</si>
  <si>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</si>
  <si>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</si>
  <si>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</si>
  <si>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</si>
  <si>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</si>
  <si>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</si>
  <si>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</si>
  <si>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</si>
  <si>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</si>
  <si>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</si>
  <si>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</si>
  <si>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</si>
  <si>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</si>
  <si>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</si>
  <si>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</si>
  <si>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</si>
  <si>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</si>
  <si>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</si>
  <si>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</si>
  <si>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</si>
  <si>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</si>
  <si>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</si>
  <si>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</si>
  <si>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</si>
  <si>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</si>
  <si>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</si>
  <si>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</si>
  <si>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</si>
  <si>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</si>
  <si>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</si>
  <si>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</si>
  <si>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</si>
  <si>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</si>
  <si>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</si>
  <si>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</si>
  <si>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</si>
  <si>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</si>
  <si>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</si>
  <si>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</si>
  <si>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</si>
  <si>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</si>
  <si>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</si>
  <si>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</si>
  <si>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</si>
  <si>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</si>
  <si>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</si>
  <si>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</si>
  <si>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</si>
  <si>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</si>
  <si>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</si>
  <si>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</si>
  <si>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</si>
  <si>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</si>
  <si>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</si>
  <si>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</si>
  <si>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</si>
  <si>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</si>
  <si>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</si>
  <si>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</si>
  <si>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</si>
  <si>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</si>
  <si>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</si>
  <si>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</si>
  <si>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</si>
  <si>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</si>
  <si>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</si>
  <si>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</si>
  <si>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</si>
  <si>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</si>
  <si>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</si>
  <si>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</si>
  <si>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</si>
  <si>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</si>
  <si>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</si>
  <si>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</si>
  <si>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</si>
  <si>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</si>
  <si>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</si>
  <si>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</si>
  <si>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</si>
  <si>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</si>
  <si>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</si>
  <si>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</si>
  <si>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</si>
  <si>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</si>
  <si>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</si>
  <si>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</si>
  <si>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</si>
  <si>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</si>
  <si>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</si>
  <si>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</si>
  <si>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</si>
  <si>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</si>
  <si>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</si>
  <si>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</si>
  <si>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</si>
  <si>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</si>
  <si>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</si>
  <si>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</si>
  <si>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</si>
  <si>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</si>
  <si>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</si>
  <si>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</si>
  <si>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</si>
  <si>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</si>
  <si>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</si>
  <si>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</si>
  <si>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</si>
  <si>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</si>
  <si>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</si>
  <si>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</si>
  <si>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</si>
  <si>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</si>
  <si>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</si>
  <si>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</si>
  <si>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</si>
  <si>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</si>
  <si>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</si>
  <si>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</si>
  <si>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</si>
  <si>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</si>
  <si>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</si>
  <si>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</si>
  <si>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</si>
  <si>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</si>
  <si>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</si>
  <si>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</si>
  <si>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</si>
  <si>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</si>
  <si>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</si>
  <si>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</si>
  <si>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</si>
  <si>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</si>
  <si>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</si>
  <si>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</si>
  <si>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</si>
  <si>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</si>
  <si>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</si>
  <si>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</si>
  <si>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</si>
  <si>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</si>
  <si>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</si>
  <si>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</si>
  <si>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</si>
  <si>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</si>
  <si>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</si>
  <si>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</si>
  <si>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</si>
  <si>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</si>
  <si>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</si>
  <si>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</si>
  <si>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</si>
  <si>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</si>
  <si>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</si>
  <si>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</si>
  <si>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</si>
  <si>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</si>
  <si>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</si>
  <si>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</si>
  <si>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</si>
  <si>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</si>
  <si>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</si>
  <si>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</si>
  <si>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</si>
  <si>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</si>
  <si>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</si>
  <si>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</si>
  <si>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</si>
  <si>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</si>
  <si>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</si>
  <si>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</si>
  <si>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</si>
  <si>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</si>
  <si>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</si>
  <si>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</si>
  <si>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</si>
  <si>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</si>
  <si>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</si>
  <si>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</si>
  <si>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</si>
  <si>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</si>
  <si>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</si>
  <si>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</si>
  <si>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</si>
  <si>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</si>
  <si>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</si>
  <si>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</si>
  <si>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</si>
  <si>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</si>
  <si>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</si>
  <si>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</si>
  <si>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</si>
  <si>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</si>
  <si>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</si>
  <si>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</si>
  <si>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</si>
  <si>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</si>
  <si>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</si>
  <si>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</si>
  <si>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</si>
  <si>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</si>
  <si>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</si>
  <si>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</si>
  <si>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</si>
  <si>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</si>
  <si>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</si>
  <si>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</si>
  <si>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</si>
  <si>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</si>
  <si>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</si>
  <si>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</si>
  <si>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</si>
  <si>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</si>
  <si>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</si>
  <si>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</si>
  <si>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</si>
  <si>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</si>
  <si>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</si>
  <si>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</si>
  <si>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</si>
  <si>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</si>
  <si>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</si>
  <si>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</si>
  <si>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</si>
  <si>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</si>
  <si>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</si>
  <si>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</si>
  <si>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</si>
  <si>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</si>
  <si>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</si>
  <si>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</si>
  <si>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</si>
  <si>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</si>
  <si>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</si>
  <si>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</si>
  <si>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</si>
  <si>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</si>
  <si>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</si>
  <si>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</si>
  <si>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</si>
  <si>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</si>
  <si>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</si>
  <si>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</si>
  <si>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</si>
  <si>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</si>
  <si>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</si>
  <si>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</si>
  <si>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</si>
  <si>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</si>
  <si>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</si>
  <si>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</si>
  <si>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</si>
  <si>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</si>
  <si>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</si>
  <si>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</si>
  <si>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</si>
  <si>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</si>
  <si>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</si>
  <si>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</si>
  <si>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</si>
  <si>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</si>
  <si>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</si>
  <si>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</si>
  <si>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</si>
  <si>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</si>
  <si>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</si>
  <si>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</si>
  <si>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</si>
  <si>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</si>
  <si>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</si>
  <si>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</si>
  <si>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</si>
  <si>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</si>
  <si>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</si>
  <si>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</si>
  <si>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</si>
  <si>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</si>
  <si>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</si>
  <si>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</si>
  <si>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</si>
  <si>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</si>
  <si>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</si>
  <si>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</si>
  <si>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</si>
  <si>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</si>
  <si>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</si>
  <si>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</si>
  <si>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</si>
  <si>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</si>
  <si>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</si>
  <si>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</si>
  <si>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</si>
  <si>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</si>
  <si>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</si>
  <si>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</si>
  <si>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</si>
  <si>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</si>
  <si>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</si>
  <si>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</si>
  <si>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</si>
  <si>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</si>
  <si>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</si>
  <si>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</si>
  <si>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</si>
  <si>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</si>
  <si>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</si>
  <si>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</si>
  <si>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</si>
  <si>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</si>
  <si>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</si>
  <si>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</si>
  <si>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</si>
  <si>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</si>
  <si>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</si>
  <si>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</si>
  <si>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</si>
  <si>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</si>
  <si>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</si>
  <si>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</si>
  <si>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</si>
  <si>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</si>
  <si>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</si>
  <si>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</si>
  <si>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</si>
  <si>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</si>
  <si>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</si>
  <si>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</si>
  <si>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</si>
  <si>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</si>
  <si>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</si>
  <si>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</si>
  <si>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</si>
  <si>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</si>
  <si>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</si>
  <si>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</si>
  <si>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</si>
  <si>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</si>
  <si>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</si>
  <si>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</si>
  <si>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</si>
  <si>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</si>
  <si>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</si>
  <si>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</si>
  <si>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</si>
  <si>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</si>
  <si>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</si>
  <si>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</si>
  <si>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</si>
  <si>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</si>
  <si>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</si>
  <si>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</si>
  <si>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</si>
  <si>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</si>
  <si>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</si>
  <si>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</si>
  <si>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</si>
  <si>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</si>
  <si>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</si>
  <si>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</si>
  <si>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</si>
  <si>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</si>
  <si>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</si>
  <si>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</si>
  <si>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</si>
  <si>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</si>
  <si>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</si>
  <si>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</si>
  <si>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</si>
  <si>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</si>
  <si>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</si>
  <si>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</si>
  <si>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</si>
  <si>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</si>
  <si>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</si>
  <si>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</si>
  <si>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</si>
  <si>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</si>
  <si>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</si>
  <si>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</si>
  <si>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</si>
  <si>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</si>
  <si>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</si>
  <si>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</si>
  <si>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</si>
  <si>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</si>
  <si>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</si>
  <si>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</si>
  <si>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</si>
  <si>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</si>
  <si>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</si>
  <si>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</si>
  <si>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</si>
  <si>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</si>
  <si>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</si>
  <si>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</si>
  <si>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</si>
  <si>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</si>
  <si>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</si>
  <si>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</si>
  <si>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</si>
  <si>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</si>
  <si>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</si>
  <si>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</si>
  <si>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</si>
  <si>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</si>
  <si>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</si>
  <si>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</si>
  <si>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</si>
  <si>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</si>
  <si>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</si>
  <si>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</si>
  <si>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</si>
  <si>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</si>
  <si>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</si>
  <si>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</si>
  <si>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</si>
  <si>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</si>
  <si>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</si>
  <si>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</si>
  <si>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</si>
  <si>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</si>
  <si>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</si>
  <si>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</si>
  <si>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</si>
  <si>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</si>
  <si>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</si>
  <si>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</si>
  <si>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</si>
  <si>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</si>
  <si>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</si>
  <si>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</si>
  <si>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</si>
  <si>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</si>
  <si>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</si>
  <si>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</si>
  <si>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</si>
  <si>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</si>
  <si>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</si>
  <si>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</si>
  <si>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</si>
  <si>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</si>
  <si>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</si>
  <si>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</si>
  <si>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</si>
  <si>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</si>
  <si>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</si>
  <si>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</si>
  <si>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</si>
  <si>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</si>
  <si>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</si>
  <si>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</si>
  <si>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</si>
  <si>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</si>
  <si>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</si>
  <si>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</si>
  <si>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</si>
  <si>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</si>
  <si>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</si>
  <si>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</si>
  <si>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</si>
  <si>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</si>
  <si>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</si>
  <si>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</si>
  <si>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</si>
  <si>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</si>
  <si>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</si>
  <si>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</si>
  <si>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</si>
  <si>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</si>
  <si>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</si>
  <si>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</si>
  <si>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</si>
  <si>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</si>
  <si>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</si>
  <si>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</si>
  <si>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</si>
  <si>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</si>
  <si>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</si>
  <si>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</si>
  <si>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</si>
  <si>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</si>
  <si>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</si>
  <si>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</si>
  <si>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</si>
  <si>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</si>
  <si>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</si>
  <si>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</si>
  <si>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</si>
  <si>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</si>
  <si>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</si>
  <si>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</si>
  <si>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</si>
  <si>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</si>
  <si>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</si>
  <si>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</si>
  <si>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</si>
  <si>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</si>
  <si>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</si>
  <si>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</si>
  <si>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</si>
  <si>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</si>
  <si>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</si>
  <si>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</si>
  <si>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</si>
  <si>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</si>
  <si>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</si>
  <si>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</si>
  <si>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</si>
  <si>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</si>
  <si>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</si>
  <si>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</si>
  <si>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</si>
  <si>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</si>
  <si>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</si>
  <si>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</si>
  <si>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</si>
  <si>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</si>
  <si>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</si>
  <si>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</si>
  <si>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</si>
  <si>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</si>
  <si>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</si>
  <si>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</si>
  <si>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</si>
  <si>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</si>
  <si>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</si>
  <si>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</si>
  <si>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</si>
  <si>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</si>
  <si>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</si>
  <si>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</si>
  <si>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</si>
  <si>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</si>
  <si>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</si>
  <si>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</si>
  <si>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</si>
  <si>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</si>
  <si>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</si>
  <si>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</si>
  <si>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</si>
  <si>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</si>
  <si>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</si>
  <si>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</si>
  <si>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</si>
  <si>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</si>
  <si>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</si>
  <si>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</si>
  <si>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</si>
  <si>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</si>
  <si>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</si>
  <si>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</si>
  <si>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</si>
  <si>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</si>
  <si>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</si>
  <si>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</si>
  <si>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</si>
  <si>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</si>
  <si>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</si>
  <si>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</si>
  <si>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</si>
  <si>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</si>
  <si>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</si>
  <si>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</si>
  <si>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</si>
  <si>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</si>
  <si>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</si>
  <si>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</si>
  <si>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</si>
  <si>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</si>
  <si>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</si>
  <si>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</si>
  <si>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</si>
  <si>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</si>
  <si>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</si>
  <si>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</si>
  <si>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</si>
  <si>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</si>
  <si>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</si>
  <si>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</si>
  <si>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</si>
  <si>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</si>
  <si>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</si>
  <si>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</si>
  <si>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</si>
  <si>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</si>
  <si>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</si>
  <si>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</si>
  <si>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</si>
  <si>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</si>
  <si>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</si>
  <si>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</si>
  <si>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</si>
  <si>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</si>
  <si>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</si>
  <si>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</si>
  <si>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</si>
  <si>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</si>
  <si>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</si>
  <si>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</si>
  <si>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</si>
  <si>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</si>
  <si>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</si>
  <si>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</si>
  <si>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</si>
  <si>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</si>
  <si>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</si>
  <si>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</si>
  <si>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</si>
  <si>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</si>
  <si>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</si>
  <si>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</si>
  <si>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</si>
  <si>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</si>
  <si>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</si>
  <si>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</si>
  <si>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</si>
  <si>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</si>
  <si>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</si>
  <si>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</si>
  <si>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</si>
  <si>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</si>
  <si>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</si>
  <si>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</si>
  <si>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</si>
  <si>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</si>
  <si>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</si>
  <si>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</si>
  <si>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</si>
  <si>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</si>
  <si>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</si>
  <si>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</si>
  <si>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</si>
  <si>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</si>
  <si>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</si>
  <si>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</si>
  <si>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</si>
  <si>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</si>
  <si>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</si>
  <si>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</si>
  <si>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</si>
  <si>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</si>
  <si>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</si>
  <si>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</si>
  <si>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</si>
  <si>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</si>
  <si>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</si>
  <si>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</si>
  <si>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</si>
  <si>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</si>
  <si>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</si>
  <si>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</si>
  <si>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</si>
  <si>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</si>
  <si>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</si>
  <si>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</si>
  <si>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</si>
  <si>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</si>
  <si>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</si>
  <si>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</si>
  <si>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</si>
  <si>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</si>
  <si>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</si>
  <si>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</si>
  <si>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</si>
  <si>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</si>
  <si>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</si>
  <si>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</si>
  <si>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</si>
  <si>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</si>
  <si>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</si>
  <si>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</si>
  <si>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</si>
  <si>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</si>
  <si>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</si>
  <si>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</si>
  <si>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</si>
  <si>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</si>
  <si>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</si>
  <si>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</si>
  <si>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</si>
  <si>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</si>
  <si>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</si>
  <si>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</si>
  <si>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</si>
  <si>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</si>
  <si>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</si>
  <si>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</si>
  <si>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</si>
  <si>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</si>
  <si>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</si>
  <si>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</si>
  <si>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</si>
  <si>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</si>
  <si>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</si>
  <si>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</si>
  <si>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</si>
  <si>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</si>
  <si>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</si>
  <si>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</si>
  <si>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</si>
  <si>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</si>
  <si>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</si>
  <si>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</si>
  <si>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</si>
  <si>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</si>
  <si>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</si>
  <si>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</si>
  <si>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</si>
  <si>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</si>
  <si>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</si>
  <si>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</si>
  <si>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</si>
  <si>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</si>
  <si>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</si>
  <si>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</si>
  <si>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</si>
  <si>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</si>
  <si>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</si>
  <si>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</si>
  <si>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</si>
  <si>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</si>
  <si>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</si>
  <si>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</si>
  <si>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</si>
  <si>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</si>
  <si>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</si>
  <si>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</si>
  <si>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</si>
  <si>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</si>
  <si>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</si>
  <si>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</si>
  <si>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</si>
  <si>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</si>
  <si>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</si>
  <si>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</si>
  <si>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</si>
  <si>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</si>
  <si>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</si>
  <si>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</si>
  <si>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</si>
  <si>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</si>
  <si>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</si>
  <si>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</si>
  <si>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</si>
  <si>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</si>
  <si>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</si>
  <si>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</si>
  <si>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</si>
  <si>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</si>
  <si>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</si>
  <si>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</si>
  <si>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</si>
  <si>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</si>
  <si>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</si>
  <si>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</si>
  <si>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</si>
  <si>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</si>
  <si>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</si>
  <si>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</si>
  <si>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</si>
  <si>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</si>
  <si>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</si>
  <si>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</si>
  <si>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</si>
  <si>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</si>
  <si>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</si>
  <si>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</si>
  <si>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</si>
  <si>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</si>
  <si>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</si>
  <si>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</si>
  <si>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</si>
  <si>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</si>
  <si>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</si>
  <si>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</si>
  <si>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</si>
  <si>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</si>
  <si>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</si>
  <si>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</si>
  <si>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</si>
  <si>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</si>
  <si>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</si>
  <si>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</si>
  <si>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</si>
  <si>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</si>
  <si>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</si>
  <si>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</si>
  <si>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</si>
  <si>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</si>
  <si>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</si>
  <si>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</si>
  <si>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</si>
  <si>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</si>
  <si>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</si>
  <si>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</si>
  <si>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</si>
  <si>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</si>
  <si>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</si>
  <si>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</si>
  <si>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</si>
  <si>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</si>
  <si>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</si>
  <si>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</si>
  <si>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</si>
  <si>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</si>
  <si>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</si>
  <si>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</si>
  <si>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</si>
  <si>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</si>
  <si>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</si>
  <si>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</si>
  <si>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</si>
  <si>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</si>
  <si>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</si>
  <si>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</si>
  <si>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</si>
  <si>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</si>
  <si>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</si>
  <si>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</si>
  <si>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</si>
  <si>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</si>
  <si>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</si>
  <si>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</si>
  <si>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</si>
  <si>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</si>
  <si>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</si>
  <si>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</si>
  <si>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</si>
  <si>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</si>
  <si>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</si>
  <si>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</si>
  <si>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</si>
  <si>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</si>
  <si>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</si>
  <si>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</si>
  <si>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</si>
  <si>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</si>
  <si>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</si>
  <si>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</si>
  <si>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</si>
  <si>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</si>
  <si>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</si>
  <si>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</si>
  <si>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</si>
  <si>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</si>
  <si>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</si>
  <si>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</si>
  <si>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</si>
  <si>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</si>
  <si>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</si>
  <si>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</si>
  <si>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</si>
  <si>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</si>
  <si>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</si>
  <si>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</si>
  <si>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</si>
  <si>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</si>
  <si>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</si>
  <si>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</si>
  <si>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</si>
  <si>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</si>
  <si>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</si>
  <si>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</si>
  <si>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</si>
  <si>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</si>
  <si>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</si>
  <si>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</si>
  <si>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</si>
  <si>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</si>
  <si>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</si>
  <si>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</si>
  <si>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</si>
  <si>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</si>
  <si>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</si>
  <si>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</si>
  <si>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</si>
  <si>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</si>
  <si>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</si>
  <si>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</si>
  <si>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</si>
  <si>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</si>
  <si>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</si>
  <si>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</si>
  <si>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</si>
  <si>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</si>
  <si>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</si>
  <si>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</si>
  <si>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</si>
  <si>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</si>
  <si>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</si>
  <si>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</si>
  <si>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</si>
  <si>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</si>
  <si>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</si>
  <si>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</si>
  <si>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</si>
  <si>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</si>
  <si>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</si>
  <si>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</si>
  <si>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</si>
  <si>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</si>
  <si>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</si>
  <si>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</si>
  <si>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</si>
  <si>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</si>
  <si>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</si>
  <si>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</si>
  <si>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</si>
  <si>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</si>
  <si>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</si>
  <si>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</si>
  <si>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</si>
  <si>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</si>
  <si>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</si>
  <si>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</si>
  <si>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</si>
  <si>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</si>
  <si>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</si>
  <si>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</si>
  <si>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</si>
  <si>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</si>
  <si>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</si>
  <si>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</si>
  <si>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</si>
  <si>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</si>
  <si>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</si>
  <si>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</si>
  <si>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</si>
  <si>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</si>
  <si>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</si>
  <si>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</si>
  <si>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</si>
  <si>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</si>
  <si>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</si>
  <si>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</si>
  <si>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</si>
  <si>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</si>
  <si>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</si>
  <si>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</si>
  <si>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</si>
  <si>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</si>
  <si>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</si>
  <si>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</si>
  <si>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</si>
  <si>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</si>
  <si>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</si>
  <si>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</si>
  <si>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</si>
  <si>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</si>
  <si>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</si>
  <si>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</si>
  <si>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</si>
  <si>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</si>
  <si>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</si>
  <si>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</si>
  <si>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</si>
  <si>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</si>
  <si>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</si>
  <si>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</si>
  <si>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</si>
  <si>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</si>
  <si>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</si>
  <si>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</si>
  <si>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</si>
  <si>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</si>
  <si>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</si>
  <si>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</si>
  <si>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</si>
  <si>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</si>
  <si>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</si>
  <si>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</si>
  <si>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</si>
  <si>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</si>
  <si>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</si>
  <si>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</si>
  <si>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</si>
  <si>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</si>
  <si>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</si>
  <si>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</si>
  <si>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</si>
  <si>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</si>
  <si>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</si>
  <si>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</si>
  <si>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</si>
  <si>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</si>
  <si>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</si>
  <si>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</si>
  <si>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</si>
  <si>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</si>
  <si>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</si>
  <si>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</si>
  <si>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</si>
  <si>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</si>
  <si>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</si>
  <si>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</si>
  <si>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</si>
  <si>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</si>
  <si>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</si>
  <si>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</si>
  <si>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</si>
  <si>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</si>
  <si>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</si>
  <si>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</si>
  <si>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</si>
  <si>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</si>
  <si>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</si>
  <si>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</si>
  <si>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</si>
  <si>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</si>
  <si>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</si>
  <si>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</si>
  <si>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</si>
  <si>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</si>
  <si>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</si>
  <si>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</si>
  <si>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</si>
  <si>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</si>
  <si>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</si>
  <si>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</si>
  <si>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</si>
  <si>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</si>
  <si>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</si>
  <si>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</si>
  <si>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</si>
  <si>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</si>
  <si>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</si>
  <si>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</si>
  <si>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</si>
  <si>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</si>
  <si>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</si>
  <si>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</si>
  <si>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</si>
  <si>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</si>
  <si>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</si>
  <si>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</si>
  <si>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</si>
  <si>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</si>
  <si>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</si>
  <si>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</si>
  <si>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</si>
  <si>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</si>
  <si>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</si>
  <si>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</si>
  <si>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</si>
  <si>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</si>
  <si>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</si>
  <si>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</si>
  <si>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</si>
  <si>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</si>
  <si>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</si>
  <si>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</si>
  <si>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</si>
  <si>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</si>
  <si>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</si>
  <si>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</si>
  <si>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</si>
  <si>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</si>
  <si>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</si>
  <si>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</si>
  <si>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</si>
  <si>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</si>
  <si>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</si>
  <si>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</si>
  <si>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</si>
  <si>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</si>
  <si>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</si>
  <si>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</si>
  <si>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</si>
  <si>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</si>
  <si>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</si>
  <si>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</si>
  <si>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</si>
  <si>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</si>
  <si>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</si>
  <si>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</si>
  <si>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</si>
  <si>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</si>
  <si>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</si>
  <si>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</si>
  <si>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</si>
  <si>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</si>
  <si>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</si>
  <si>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</si>
  <si>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</si>
  <si>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</si>
  <si>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</si>
  <si>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</si>
  <si>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</si>
  <si>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</si>
  <si>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</si>
  <si>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</si>
  <si>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</si>
  <si>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</si>
  <si>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</si>
  <si>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</si>
  <si>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</si>
  <si>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</si>
  <si>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</si>
  <si>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</si>
  <si>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</si>
  <si>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</si>
  <si>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</si>
  <si>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</si>
  <si>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</si>
  <si>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</si>
  <si>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</si>
  <si>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</si>
  <si>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</si>
  <si>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</si>
  <si>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</si>
  <si>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</si>
  <si>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</si>
  <si>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</si>
  <si>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</si>
  <si>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</si>
  <si>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</si>
  <si>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</si>
  <si>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</si>
  <si>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</si>
  <si>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</si>
  <si>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</si>
  <si>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</si>
  <si>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</si>
  <si>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</si>
  <si>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</si>
  <si>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</si>
  <si>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</si>
  <si>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</si>
  <si>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</si>
  <si>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</si>
  <si>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</si>
  <si>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</si>
  <si>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</si>
  <si>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</si>
  <si>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</si>
  <si>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</si>
  <si>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</si>
  <si>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</si>
  <si>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</si>
  <si>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</si>
  <si>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</si>
  <si>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</si>
  <si>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</si>
  <si>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</si>
  <si>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</si>
  <si>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</si>
  <si>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</si>
  <si>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</si>
  <si>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</si>
  <si>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</si>
  <si>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</si>
  <si>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</si>
  <si>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</si>
  <si>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</si>
  <si>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</si>
  <si>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</si>
  <si>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</si>
  <si>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</si>
  <si>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</si>
  <si>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</si>
  <si>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</si>
  <si>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</si>
  <si>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</si>
  <si>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</si>
  <si>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</si>
  <si>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</si>
  <si>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</si>
  <si>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</si>
  <si>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</si>
  <si>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</si>
  <si>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</si>
  <si>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</si>
  <si>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</si>
  <si>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</si>
  <si>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</si>
  <si>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</si>
  <si>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</si>
  <si>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</si>
  <si>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</si>
  <si>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</si>
  <si>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</si>
  <si>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</si>
  <si>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</si>
  <si>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</si>
  <si>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</si>
  <si>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</si>
  <si>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</si>
  <si>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</si>
  <si>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</si>
  <si>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</si>
  <si>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</si>
  <si>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</si>
  <si>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</si>
  <si>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</si>
  <si>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</si>
  <si>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</si>
  <si>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</si>
  <si>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</si>
  <si>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</si>
  <si>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</si>
  <si>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</si>
  <si>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</si>
  <si>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</si>
  <si>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</si>
  <si>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</si>
  <si>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</si>
  <si>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</si>
  <si>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</si>
  <si>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</si>
  <si>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</si>
  <si>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</si>
  <si>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</si>
  <si>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</si>
  <si>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</si>
  <si>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</si>
  <si>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</si>
  <si>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</si>
  <si>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</si>
  <si>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</si>
  <si>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</si>
  <si>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</si>
  <si>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</si>
  <si>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</si>
  <si>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</si>
  <si>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</si>
  <si>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</si>
  <si>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</si>
  <si>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</si>
  <si>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</si>
  <si>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</si>
  <si>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</si>
  <si>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</si>
  <si>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</si>
  <si>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</si>
  <si>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</si>
  <si>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</si>
  <si>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</si>
  <si>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</si>
  <si>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</si>
  <si>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</si>
  <si>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</si>
  <si>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</si>
  <si>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</si>
  <si>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</si>
  <si>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</si>
  <si>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</si>
  <si>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</si>
  <si>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</si>
  <si>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</si>
  <si>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</si>
  <si>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</si>
  <si>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</si>
  <si>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</si>
  <si>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</si>
  <si>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</si>
  <si>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</si>
  <si>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</si>
  <si>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</si>
  <si>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</si>
  <si>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</si>
  <si>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</si>
  <si>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</si>
  <si>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</si>
  <si>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</si>
  <si>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</si>
  <si>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</si>
  <si>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</si>
  <si>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</si>
  <si>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</si>
  <si>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</si>
  <si>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</si>
  <si>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</si>
  <si>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</si>
  <si>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</si>
  <si>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</si>
  <si>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</si>
  <si>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</si>
  <si>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</si>
  <si>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</si>
  <si>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</si>
  <si>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</si>
  <si>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</si>
  <si>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</si>
  <si>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</si>
  <si>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</si>
  <si>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</si>
  <si>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</si>
  <si>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</si>
  <si>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</si>
  <si>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</si>
  <si>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</si>
  <si>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</si>
  <si>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</si>
  <si>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</si>
  <si>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</si>
  <si>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</si>
  <si>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</si>
  <si>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</si>
  <si>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</si>
  <si>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</si>
  <si>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</si>
  <si>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</si>
  <si>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</si>
  <si>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</si>
  <si>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</si>
  <si>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</si>
  <si>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</si>
  <si>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</si>
  <si>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</si>
  <si>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</si>
  <si>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</si>
  <si>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</si>
  <si>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</si>
  <si>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</si>
  <si>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</si>
  <si>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</si>
  <si>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</si>
  <si>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</si>
  <si>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</si>
  <si>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</si>
  <si>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</si>
  <si>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</si>
  <si>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</si>
  <si>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</si>
  <si>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</si>
  <si>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</si>
  <si>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</si>
  <si>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</si>
  <si>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</si>
  <si>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</si>
  <si>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</si>
  <si>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</si>
  <si>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</si>
  <si>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</si>
  <si>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</si>
  <si>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</si>
  <si>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</si>
  <si>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</si>
  <si>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</si>
  <si>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</si>
  <si>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</si>
  <si>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</si>
  <si>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</si>
  <si>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</si>
  <si>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</si>
  <si>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</si>
  <si>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</si>
  <si>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</si>
  <si>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</si>
  <si>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</si>
  <si>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</si>
  <si>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</si>
  <si>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</si>
  <si>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</si>
  <si>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</si>
  <si>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</si>
  <si>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</si>
  <si>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</si>
  <si>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</si>
  <si>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</si>
  <si>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</si>
  <si>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</si>
  <si>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</si>
  <si>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</si>
  <si>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</si>
  <si>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</si>
  <si>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</si>
  <si>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</si>
  <si>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</si>
  <si>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</si>
  <si>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</si>
  <si>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</si>
  <si>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</si>
  <si>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</si>
  <si>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</si>
  <si>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</si>
  <si>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</si>
  <si>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</si>
  <si>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</si>
  <si>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</si>
  <si>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</si>
  <si>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</si>
  <si>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</si>
  <si>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</si>
  <si>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</si>
  <si>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</si>
  <si>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</si>
  <si>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</si>
  <si>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</si>
  <si>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</si>
  <si>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</si>
  <si>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</si>
  <si>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</si>
  <si>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</si>
  <si>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</si>
  <si>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</si>
  <si>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</si>
  <si>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</si>
  <si>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</si>
  <si>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</si>
  <si>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</si>
  <si>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</si>
  <si>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</si>
  <si>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</si>
  <si>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</si>
  <si>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</si>
  <si>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</si>
  <si>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</si>
  <si>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</si>
  <si>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</si>
  <si>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</si>
  <si>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</si>
  <si>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</si>
  <si>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</si>
  <si>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</si>
  <si>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</si>
  <si>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</si>
  <si>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</si>
  <si>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</si>
  <si>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</si>
  <si>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</si>
  <si>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</si>
  <si>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</si>
  <si>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</si>
  <si>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</si>
  <si>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</si>
  <si>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</si>
  <si>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</si>
  <si>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</si>
  <si>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</si>
  <si>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</si>
  <si>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</si>
  <si>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</si>
  <si>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</si>
  <si>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</si>
  <si>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</si>
  <si>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</si>
  <si>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</si>
  <si>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</si>
  <si>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</si>
  <si>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</si>
  <si>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</si>
  <si>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</si>
  <si>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</si>
  <si>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</si>
  <si>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</si>
  <si>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</si>
  <si>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</si>
  <si>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</si>
  <si>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</si>
  <si>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</si>
  <si>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</si>
  <si>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</si>
  <si>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</si>
  <si>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</si>
  <si>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</si>
  <si>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</si>
  <si>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</si>
  <si>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</si>
  <si>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</si>
  <si>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</si>
  <si>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</si>
  <si>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</si>
  <si>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</si>
  <si>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</si>
  <si>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</si>
  <si>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</si>
  <si>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</si>
  <si>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</si>
  <si>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</si>
  <si>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</si>
  <si>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</si>
  <si>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</si>
  <si>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</si>
  <si>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</si>
  <si>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</si>
  <si>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</si>
  <si>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</si>
  <si>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</si>
  <si>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</si>
  <si>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</si>
  <si>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</si>
  <si>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</si>
  <si>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</si>
  <si>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</si>
  <si>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</si>
  <si>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</si>
  <si>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</si>
  <si>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</si>
  <si>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</si>
  <si>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</si>
  <si>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</si>
  <si>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</si>
  <si>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</si>
  <si>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</si>
  <si>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</si>
  <si>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</si>
  <si>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</si>
  <si>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</si>
  <si>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</si>
  <si>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</si>
  <si>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</si>
  <si>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</si>
  <si>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</si>
  <si>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</si>
  <si>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</si>
  <si>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</si>
  <si>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</si>
  <si>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</si>
  <si>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</si>
  <si>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</si>
  <si>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</si>
  <si>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</si>
  <si>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</si>
  <si>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</si>
  <si>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</si>
  <si>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</si>
  <si>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</si>
  <si>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</si>
  <si>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</si>
  <si>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</si>
  <si>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</si>
  <si>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</si>
  <si>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</si>
  <si>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</si>
  <si>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</si>
  <si>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</si>
  <si>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</si>
  <si>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</si>
  <si>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</si>
  <si>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</si>
  <si>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</si>
  <si>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</si>
  <si>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</si>
  <si>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</si>
  <si>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</si>
  <si>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</si>
  <si>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</si>
  <si>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</si>
  <si>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</si>
  <si>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</si>
  <si>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</si>
  <si>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</si>
  <si>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</si>
  <si>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</si>
  <si>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</si>
  <si>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</si>
  <si>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</si>
  <si>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</si>
  <si>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</si>
  <si>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</si>
  <si>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</si>
  <si>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</si>
  <si>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</si>
  <si>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</si>
  <si>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</si>
  <si>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</si>
  <si>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</si>
  <si>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</si>
  <si>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</si>
  <si>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</si>
  <si>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</si>
  <si>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</si>
  <si>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</si>
  <si>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</si>
  <si>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</si>
  <si>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</si>
  <si>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</si>
  <si>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</si>
  <si>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</si>
  <si>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</si>
  <si>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</si>
  <si>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</si>
  <si>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</si>
  <si>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</si>
  <si>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</si>
  <si>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</si>
  <si>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</si>
  <si>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</si>
  <si>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</si>
  <si>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</si>
  <si>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</si>
  <si>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</si>
  <si>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</si>
  <si>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</si>
  <si>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</si>
  <si>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</si>
  <si>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</si>
  <si>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</si>
  <si>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</si>
  <si>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</si>
  <si>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</si>
  <si>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</si>
  <si>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</si>
  <si>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</si>
  <si>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</si>
  <si>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</si>
  <si>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</si>
  <si>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</si>
  <si>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</si>
  <si>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</si>
  <si>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</si>
  <si>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</si>
  <si>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</si>
  <si>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</si>
  <si>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</si>
  <si>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</si>
  <si>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</si>
  <si>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</si>
  <si>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</si>
  <si>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</si>
  <si>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</si>
  <si>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</si>
  <si>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</si>
  <si>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</si>
  <si>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</si>
  <si>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</si>
  <si>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</si>
  <si>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</si>
  <si>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</si>
  <si>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</si>
  <si>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</si>
  <si>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</si>
  <si>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</si>
  <si>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</si>
  <si>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</si>
  <si>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</si>
  <si>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</si>
  <si>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</si>
  <si>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</si>
  <si>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</si>
  <si>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</si>
  <si>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</si>
  <si>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</si>
  <si>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</si>
  <si>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</si>
  <si>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</si>
  <si>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</si>
  <si>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</si>
  <si>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</si>
  <si>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</si>
  <si>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</si>
  <si>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</si>
  <si>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</si>
  <si>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</si>
  <si>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</si>
  <si>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</si>
  <si>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</si>
  <si>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</si>
  <si>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</si>
  <si>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</si>
  <si>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</si>
  <si>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</si>
  <si>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</si>
  <si>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</si>
  <si>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</si>
  <si>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</si>
  <si>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</si>
  <si>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</si>
  <si>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</si>
  <si>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</si>
  <si>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</si>
  <si>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</si>
  <si>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</si>
  <si>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</si>
  <si>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</si>
  <si>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</si>
  <si>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</si>
  <si>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</si>
  <si>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</si>
  <si>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</si>
  <si>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</si>
  <si>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</si>
  <si>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</si>
  <si>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</si>
  <si>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</si>
  <si>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</si>
  <si>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</si>
  <si>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</si>
  <si>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</si>
  <si>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</si>
  <si>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</si>
  <si>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</si>
  <si>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</si>
  <si>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</si>
  <si>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</si>
  <si>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</si>
  <si>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</si>
  <si>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</si>
  <si>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</si>
  <si>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</si>
  <si>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</si>
  <si>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</si>
  <si>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</si>
  <si>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</si>
  <si>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</si>
  <si>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</si>
  <si>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</si>
  <si>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</si>
  <si>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</si>
  <si>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</si>
  <si>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</si>
  <si>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</si>
  <si>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</si>
  <si>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</si>
  <si>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</si>
  <si>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</si>
  <si>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</si>
  <si>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</si>
  <si>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</si>
  <si>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</si>
  <si>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</si>
  <si>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</si>
  <si>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</si>
  <si>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</si>
  <si>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</si>
  <si>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</si>
  <si>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</si>
  <si>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</si>
  <si>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</si>
  <si>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</si>
  <si>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</si>
  <si>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</si>
  <si>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</si>
  <si>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</si>
  <si>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</si>
  <si>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</si>
  <si>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</si>
  <si>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</si>
  <si>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</si>
  <si>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</si>
  <si>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</si>
  <si>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</si>
  <si>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</si>
  <si>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</si>
  <si>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</si>
  <si>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</si>
  <si>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</si>
  <si>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</si>
  <si>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</si>
  <si>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</si>
  <si>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</si>
  <si>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</si>
  <si>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</si>
  <si>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</si>
  <si>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</si>
  <si>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</si>
  <si>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</si>
  <si>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</si>
  <si>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</si>
  <si>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</si>
  <si>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</si>
  <si>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</si>
  <si>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</si>
  <si>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</si>
  <si>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</si>
  <si>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</si>
  <si>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</si>
  <si>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</si>
  <si>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</si>
  <si>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</si>
  <si>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</si>
  <si>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</si>
  <si>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</si>
  <si>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</si>
  <si>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</si>
  <si>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</si>
  <si>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</si>
  <si>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</si>
  <si>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</si>
  <si>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</si>
  <si>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</si>
  <si>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</si>
  <si>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</si>
  <si>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</si>
  <si>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</si>
  <si>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</si>
  <si>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</si>
  <si>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</si>
  <si>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</si>
  <si>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</si>
  <si>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</si>
  <si>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</si>
  <si>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</si>
  <si>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</si>
  <si>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</si>
  <si>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</si>
  <si>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</si>
  <si>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</si>
  <si>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</si>
  <si>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</si>
  <si>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</si>
  <si>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</si>
  <si>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</si>
  <si>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</si>
  <si>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</si>
  <si>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</si>
  <si>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</si>
  <si>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</si>
  <si>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</si>
  <si>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</si>
  <si>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</si>
  <si>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</si>
  <si>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</si>
  <si>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</si>
  <si>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</si>
  <si>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</si>
  <si>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</si>
  <si>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</si>
  <si>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</si>
  <si>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</si>
  <si>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</si>
  <si>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</si>
  <si>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</si>
  <si>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</si>
  <si>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</si>
  <si>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</si>
  <si>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</si>
  <si>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</si>
  <si>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</si>
  <si>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</si>
  <si>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</si>
  <si>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</si>
  <si>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</si>
  <si>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</si>
  <si>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</si>
  <si>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</si>
  <si>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</si>
  <si>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</si>
  <si>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</si>
  <si>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</si>
  <si>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</si>
  <si>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</si>
  <si>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</si>
  <si>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</si>
  <si>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</si>
  <si>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</si>
  <si>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</si>
  <si>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</si>
  <si>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</si>
  <si>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</si>
  <si>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</si>
  <si>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</si>
  <si>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</si>
  <si>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</si>
  <si>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</si>
  <si>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</si>
  <si>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</si>
  <si>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</si>
  <si>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</si>
  <si>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</si>
  <si>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</si>
  <si>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</si>
  <si>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</si>
  <si>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</si>
  <si>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</si>
  <si>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</si>
  <si>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</si>
  <si>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</si>
  <si>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</si>
  <si>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</si>
  <si>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</si>
  <si>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</si>
  <si>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</si>
  <si>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</si>
  <si>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</si>
  <si>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</si>
  <si>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</si>
  <si>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</si>
  <si>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</si>
  <si>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</si>
  <si>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</si>
  <si>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</si>
  <si>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</si>
  <si>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</si>
  <si>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</si>
  <si>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</si>
  <si>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</si>
  <si>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</si>
  <si>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</si>
  <si>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</si>
  <si>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</si>
  <si>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</si>
  <si>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</si>
  <si>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</si>
  <si>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</si>
  <si>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</si>
  <si>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</si>
  <si>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</si>
  <si>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</si>
  <si>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</si>
  <si>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</si>
  <si>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</si>
  <si>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</si>
  <si>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</si>
  <si>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</si>
  <si>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</si>
  <si>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</si>
  <si>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</si>
  <si>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</si>
  <si>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</si>
  <si>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</si>
  <si>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</si>
  <si>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</si>
  <si>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</si>
  <si>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</si>
  <si>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</si>
  <si>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</si>
  <si>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</si>
  <si>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</si>
  <si>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</si>
  <si>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</si>
  <si>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</si>
  <si>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</si>
  <si>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</si>
  <si>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</si>
  <si>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</si>
  <si>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</si>
  <si>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</si>
  <si>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</si>
  <si>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</si>
  <si>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</si>
  <si>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</si>
  <si>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</si>
  <si>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</si>
  <si>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</si>
  <si>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</si>
  <si>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</si>
  <si>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</si>
  <si>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</si>
  <si>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</si>
  <si>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</si>
  <si>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</si>
  <si>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</si>
  <si>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</si>
  <si>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</si>
  <si>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</si>
  <si>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</si>
  <si>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</si>
  <si>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</si>
  <si>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</si>
  <si>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</si>
  <si>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</si>
  <si>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</si>
  <si>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</si>
  <si>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</si>
  <si>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</si>
  <si>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</si>
  <si>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</si>
  <si>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</si>
  <si>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</si>
  <si>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</si>
  <si>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</si>
  <si>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</si>
  <si>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</si>
  <si>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</si>
  <si>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</si>
  <si>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</si>
  <si>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</si>
  <si>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</si>
  <si>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</si>
  <si>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</si>
  <si>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</si>
  <si>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</si>
  <si>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</si>
  <si>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</si>
  <si>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</si>
  <si>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</si>
  <si>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</si>
  <si>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</si>
  <si>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</si>
  <si>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</si>
  <si>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</si>
  <si>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</si>
  <si>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</si>
  <si>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</si>
  <si>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</si>
  <si>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</si>
  <si>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</si>
  <si>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</si>
  <si>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</si>
  <si>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</si>
  <si>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</si>
  <si>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</si>
  <si>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</si>
  <si>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</si>
  <si>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</si>
  <si>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</si>
  <si>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</si>
  <si>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</si>
  <si>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</si>
  <si>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</si>
  <si>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</si>
  <si>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</si>
  <si>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</si>
  <si>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</si>
  <si>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</si>
  <si>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</si>
  <si>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</si>
  <si>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</si>
  <si>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</si>
  <si>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</si>
  <si>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</si>
  <si>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</si>
  <si>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</si>
  <si>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</si>
  <si>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</si>
  <si>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</si>
  <si>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</si>
  <si>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</si>
  <si>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</si>
  <si>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</si>
  <si>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</si>
  <si>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</si>
  <si>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</si>
  <si>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</si>
  <si>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</si>
  <si>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</si>
  <si>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</si>
  <si>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</si>
  <si>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</si>
  <si>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</si>
  <si>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</si>
  <si>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</si>
  <si>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</si>
  <si>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</si>
  <si>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</si>
  <si>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</si>
  <si>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</si>
  <si>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</si>
  <si>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</si>
  <si>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</si>
  <si>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</si>
  <si>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</si>
  <si>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</si>
  <si>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</si>
  <si>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</si>
  <si>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</si>
  <si>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</si>
  <si>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</si>
  <si>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</si>
  <si>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</si>
  <si>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</si>
  <si>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</si>
  <si>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</si>
  <si>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</si>
  <si>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</si>
  <si>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</si>
  <si>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</si>
  <si>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</si>
  <si>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</si>
  <si>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</si>
  <si>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</si>
  <si>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</si>
  <si>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</si>
  <si>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</si>
  <si>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</si>
  <si>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</si>
  <si>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</si>
  <si>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</si>
  <si>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</si>
  <si>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</si>
  <si>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</si>
  <si>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</si>
  <si>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</si>
  <si>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</si>
  <si>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</si>
  <si>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</si>
  <si>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</si>
  <si>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</si>
  <si>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</si>
  <si>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</si>
  <si>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</si>
  <si>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</si>
  <si>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</si>
  <si>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</si>
  <si>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</si>
  <si>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</si>
  <si>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</si>
  <si>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</si>
  <si>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</si>
  <si>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</si>
  <si>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</si>
  <si>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</si>
  <si>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</si>
  <si>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</si>
  <si>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</si>
  <si>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</si>
  <si>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</si>
  <si>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</si>
  <si>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</si>
  <si>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</si>
  <si>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</si>
  <si>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</si>
  <si>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</si>
  <si>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</si>
  <si>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</si>
  <si>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</si>
  <si>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</si>
  <si>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</si>
  <si>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</si>
  <si>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</si>
  <si>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</si>
  <si>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</si>
  <si>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</si>
  <si>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</si>
  <si>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</si>
  <si>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</si>
  <si>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</si>
  <si>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</si>
  <si>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</si>
  <si>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</si>
  <si>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</si>
  <si>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</si>
  <si>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</si>
  <si>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</si>
  <si>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</si>
  <si>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</si>
  <si>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</si>
  <si>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</si>
  <si>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</si>
  <si>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</si>
  <si>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</si>
  <si>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</si>
  <si>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</si>
  <si>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</si>
  <si>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</si>
  <si>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</si>
  <si>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</si>
  <si>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</si>
  <si>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</si>
  <si>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</si>
  <si>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</si>
  <si>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</si>
  <si>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</si>
  <si>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</si>
  <si>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</si>
  <si>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</si>
  <si>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</si>
  <si>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</si>
  <si>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</si>
  <si>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</si>
  <si>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</si>
  <si>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</si>
  <si>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</si>
  <si>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</si>
  <si>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</si>
  <si>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</si>
  <si>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</si>
  <si>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</si>
  <si>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</si>
  <si>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</si>
  <si>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</si>
  <si>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</si>
  <si>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</si>
  <si>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</si>
  <si>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</si>
  <si>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</si>
  <si>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</si>
  <si>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</si>
  <si>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</si>
  <si>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</si>
  <si>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</si>
  <si>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</si>
  <si>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</si>
  <si>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</si>
  <si>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</si>
  <si>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</si>
  <si>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</si>
  <si>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</si>
  <si>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</si>
  <si>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</si>
  <si>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</si>
  <si>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</si>
  <si>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</si>
  <si>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</si>
  <si>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</si>
  <si>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</si>
  <si>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</si>
  <si>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</si>
  <si>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</si>
  <si>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</si>
  <si>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</si>
  <si>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</si>
  <si>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</si>
  <si>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</si>
  <si>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</si>
  <si>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</si>
  <si>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</si>
  <si>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</si>
  <si>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</si>
  <si>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</si>
  <si>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</si>
  <si>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</si>
  <si>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</si>
  <si>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</si>
  <si>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</si>
  <si>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</si>
  <si>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</si>
  <si>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</si>
  <si>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</si>
  <si>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</si>
  <si>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</si>
  <si>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</si>
  <si>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</si>
  <si>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</si>
  <si>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</si>
  <si>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</si>
  <si>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</si>
  <si>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</si>
  <si>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</si>
  <si>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</si>
  <si>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</si>
  <si>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</si>
  <si>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</si>
  <si>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</si>
  <si>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</si>
  <si>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</si>
  <si>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</si>
  <si>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</si>
  <si>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</si>
  <si>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</si>
  <si>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</si>
  <si>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</si>
  <si>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</si>
  <si>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</si>
  <si>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</si>
  <si>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</si>
  <si>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</si>
  <si>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</si>
  <si>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</si>
  <si>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</si>
  <si>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</si>
  <si>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</si>
  <si>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</si>
  <si>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</si>
  <si>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</si>
  <si>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</si>
  <si>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</si>
  <si>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</si>
  <si>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</si>
  <si>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</si>
  <si>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</si>
  <si>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</si>
  <si>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</si>
  <si>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</si>
  <si>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</si>
  <si>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</si>
  <si>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</si>
  <si>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</si>
  <si>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</si>
  <si>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</si>
  <si>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</si>
  <si>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</si>
  <si>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</si>
  <si>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</si>
  <si>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</si>
  <si>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</si>
  <si>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</si>
  <si>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</si>
  <si>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</si>
  <si>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</si>
  <si>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</si>
  <si>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</si>
  <si>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</si>
  <si>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</si>
  <si>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</si>
  <si>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</si>
  <si>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</si>
  <si>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</si>
  <si>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</si>
  <si>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</si>
  <si>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</si>
  <si>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</si>
  <si>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</si>
  <si>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</si>
  <si>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</si>
  <si>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</si>
  <si>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</si>
  <si>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</si>
  <si>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</si>
  <si>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</si>
  <si>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</si>
  <si>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</si>
  <si>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</si>
  <si>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</si>
  <si>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</si>
  <si>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</si>
  <si>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</si>
  <si>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</si>
  <si>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</si>
  <si>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</si>
  <si>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</si>
  <si>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</si>
  <si>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</si>
  <si>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</si>
  <si>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</si>
  <si>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</si>
  <si>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</si>
  <si>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</si>
  <si>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</si>
  <si>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</si>
  <si>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</si>
  <si>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</si>
  <si>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</si>
  <si>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</si>
  <si>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</si>
  <si>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</si>
  <si>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</si>
  <si>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</si>
  <si>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</si>
  <si>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</si>
  <si>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</si>
  <si>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</si>
  <si>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</si>
  <si>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</si>
  <si>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</si>
  <si>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</si>
  <si>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</si>
  <si>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</si>
  <si>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</si>
  <si>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</si>
  <si>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</si>
  <si>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</si>
  <si>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</si>
  <si>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</si>
  <si>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</si>
  <si>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</si>
  <si>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</si>
  <si>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</si>
  <si>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</si>
  <si>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</si>
  <si>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</si>
  <si>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</si>
  <si>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</si>
  <si>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</si>
  <si>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</si>
  <si>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</si>
  <si>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</si>
  <si>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</si>
  <si>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</si>
  <si>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</si>
  <si>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</si>
  <si>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</si>
  <si>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</si>
  <si>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</si>
  <si>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</si>
  <si>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</si>
  <si>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</si>
  <si>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</si>
  <si>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</si>
  <si>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</si>
  <si>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</si>
  <si>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</si>
  <si>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</si>
  <si>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</si>
  <si>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</si>
  <si>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</si>
  <si>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</si>
  <si>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</si>
  <si>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</si>
  <si>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</si>
  <si>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</si>
  <si>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</si>
  <si>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</si>
  <si>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</si>
  <si>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</si>
  <si>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</si>
  <si>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</si>
  <si>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</si>
  <si>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</si>
  <si>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</si>
  <si>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</si>
  <si>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</si>
  <si>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</si>
  <si>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</si>
  <si>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</si>
  <si>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</si>
  <si>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</si>
  <si>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</si>
  <si>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</si>
  <si>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</si>
  <si>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</si>
  <si>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</si>
  <si>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</si>
  <si>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</si>
  <si>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</si>
  <si>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</si>
  <si>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</si>
  <si>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</si>
  <si>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</si>
  <si>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</si>
  <si>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</si>
  <si>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</si>
  <si>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</si>
  <si>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</si>
  <si>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</si>
  <si>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</si>
  <si>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</si>
  <si>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</si>
  <si>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</si>
  <si>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</si>
  <si>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</si>
  <si>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</si>
  <si>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</si>
  <si>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</si>
  <si>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</si>
  <si>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</si>
  <si>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</si>
  <si>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</si>
  <si>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</si>
  <si>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</si>
  <si>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</si>
  <si>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</si>
  <si>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</si>
  <si>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</si>
  <si>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</si>
  <si>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</si>
  <si>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</si>
  <si>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</si>
  <si>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</si>
  <si>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</si>
  <si>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</si>
  <si>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</si>
  <si>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</si>
  <si>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</si>
  <si>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</si>
  <si>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</si>
  <si>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</si>
  <si>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</si>
  <si>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</si>
  <si>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</si>
  <si>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</si>
  <si>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</si>
  <si>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</si>
  <si>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</si>
  <si>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</si>
  <si>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</si>
  <si>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</si>
  <si>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</si>
  <si>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</si>
  <si>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</si>
  <si>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</si>
  <si>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</si>
  <si>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</si>
  <si>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</si>
  <si>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</si>
  <si>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</si>
  <si>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</si>
  <si>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</si>
  <si>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</si>
  <si>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</si>
  <si>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</si>
  <si>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</si>
  <si>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</si>
  <si>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</si>
  <si>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</si>
  <si>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</si>
  <si>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</si>
  <si>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</si>
  <si>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</si>
  <si>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</si>
  <si>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</si>
  <si>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</si>
  <si>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</si>
  <si>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</si>
  <si>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</si>
  <si>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</si>
  <si>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</si>
  <si>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</si>
  <si>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</si>
  <si>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</si>
  <si>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</si>
  <si>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</si>
  <si>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</si>
  <si>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</si>
  <si>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</si>
  <si>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</si>
  <si>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</si>
  <si>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</si>
  <si>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</si>
  <si>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</si>
  <si>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</si>
  <si>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</si>
  <si>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</si>
  <si>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</si>
  <si>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</si>
  <si>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</si>
  <si>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</si>
  <si>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</si>
  <si>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</si>
  <si>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</si>
  <si>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</si>
  <si>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</si>
  <si>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</si>
  <si>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</si>
  <si>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</si>
  <si>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</si>
  <si>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</si>
  <si>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</si>
  <si>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</si>
  <si>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</si>
  <si>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</si>
  <si>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</si>
  <si>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</si>
  <si>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</si>
  <si>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</si>
  <si>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</si>
  <si>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</si>
  <si>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</si>
  <si>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</si>
  <si>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</si>
  <si>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</si>
  <si>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</si>
  <si>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</si>
  <si>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</si>
  <si>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</si>
  <si>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</si>
  <si>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</si>
  <si>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</si>
  <si>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</si>
  <si>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</si>
  <si>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</si>
  <si>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</si>
  <si>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</si>
  <si>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</si>
  <si>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</si>
  <si>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</si>
  <si>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</si>
  <si>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</si>
  <si>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</si>
  <si>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</si>
  <si>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</si>
  <si>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</si>
  <si>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</si>
  <si>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</si>
  <si>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</si>
  <si>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</si>
  <si>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</si>
  <si>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</si>
  <si>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</si>
  <si>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</si>
  <si>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</si>
  <si>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</si>
  <si>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</si>
  <si>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</si>
  <si>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</si>
  <si>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</si>
  <si>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</si>
  <si>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</si>
  <si>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</si>
  <si>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</si>
  <si>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</si>
  <si>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</si>
  <si>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</si>
  <si>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</si>
  <si>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</si>
  <si>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</si>
  <si>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</si>
  <si>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</si>
  <si>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</si>
  <si>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</si>
  <si>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</si>
  <si>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</si>
  <si>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</si>
  <si>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</si>
  <si>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</si>
  <si>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</si>
  <si>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</si>
  <si>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</si>
  <si>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</si>
  <si>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</si>
  <si>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</si>
  <si>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</si>
  <si>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</si>
  <si>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</si>
  <si>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</si>
  <si>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</si>
  <si>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</si>
  <si>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</si>
  <si>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</si>
  <si>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</si>
  <si>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</si>
  <si>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</si>
  <si>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</si>
  <si>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</si>
  <si>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</si>
  <si>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</si>
  <si>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</si>
  <si>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</si>
  <si>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</si>
  <si>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</si>
  <si>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</si>
  <si>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</si>
  <si>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</si>
  <si>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</si>
  <si>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</si>
  <si>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</si>
  <si>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</si>
  <si>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</si>
  <si>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</si>
  <si>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</si>
  <si>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</si>
  <si>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</si>
  <si>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</si>
  <si>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</si>
  <si>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</si>
  <si>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</si>
  <si>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</si>
  <si>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</si>
  <si>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</si>
  <si>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</si>
  <si>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</si>
  <si>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</si>
  <si>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</si>
  <si>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</si>
  <si>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</si>
  <si>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</si>
  <si>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</si>
  <si>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</si>
  <si>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</si>
  <si>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</si>
  <si>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</si>
  <si>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</si>
  <si>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</si>
  <si>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</si>
  <si>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</si>
  <si>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</si>
  <si>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</si>
  <si>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</si>
  <si>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</si>
  <si>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</si>
  <si>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</si>
  <si>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</si>
  <si>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</si>
  <si>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</si>
  <si>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</si>
  <si>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</si>
  <si>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</si>
  <si>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</si>
  <si>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</si>
  <si>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</si>
  <si>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</si>
  <si>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</si>
  <si>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</si>
  <si>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</si>
  <si>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</si>
  <si>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</si>
  <si>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</si>
  <si>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</si>
  <si>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</si>
  <si>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</si>
  <si>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</si>
  <si>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</si>
  <si>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</si>
  <si>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</si>
  <si>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</si>
  <si>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</si>
  <si>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</si>
  <si>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</si>
  <si>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</si>
  <si>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</si>
  <si>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</si>
  <si>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</si>
  <si>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</si>
  <si>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</si>
  <si>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</si>
  <si>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</si>
  <si>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</si>
  <si>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</si>
  <si>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</si>
  <si>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</si>
  <si>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</si>
  <si>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</si>
  <si>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</si>
  <si>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</si>
  <si>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</si>
  <si>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</si>
  <si>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</si>
  <si>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</si>
  <si>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</si>
  <si>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</si>
  <si>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</si>
  <si>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</si>
  <si>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</si>
  <si>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</si>
  <si>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</si>
  <si>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</si>
  <si>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</si>
  <si>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</si>
  <si>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</si>
  <si>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</si>
  <si>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</si>
  <si>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</si>
  <si>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</si>
  <si>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</si>
  <si>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</si>
  <si>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</si>
  <si>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</si>
  <si>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</si>
  <si>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</si>
  <si>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</si>
  <si>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</si>
  <si>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</si>
  <si>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</si>
  <si>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</si>
  <si>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</si>
  <si>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</si>
  <si>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</si>
  <si>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</si>
  <si>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</si>
  <si>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</si>
  <si>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</si>
  <si>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</si>
  <si>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</si>
  <si>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</si>
  <si>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</si>
  <si>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</si>
  <si>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</si>
  <si>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</si>
  <si>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</si>
  <si>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</si>
  <si>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</si>
  <si>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</si>
  <si>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</si>
  <si>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</si>
  <si>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</si>
  <si>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</si>
  <si>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</si>
  <si>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</si>
  <si>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</si>
  <si>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</si>
  <si>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</si>
  <si>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</si>
  <si>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</si>
  <si>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</si>
  <si>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</si>
  <si>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</si>
  <si>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</si>
  <si>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</si>
  <si>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</si>
  <si>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</si>
  <si>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</si>
  <si>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</si>
  <si>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</si>
  <si>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</si>
  <si>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</si>
  <si>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</si>
  <si>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</si>
  <si>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</si>
  <si>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</si>
  <si>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</si>
  <si>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</si>
  <si>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</si>
  <si>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</si>
  <si>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</si>
  <si>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</si>
  <si>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</si>
  <si>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</si>
  <si>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</si>
  <si>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</si>
  <si>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</si>
  <si>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</si>
  <si>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</si>
  <si>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</si>
  <si>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</si>
  <si>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</si>
  <si>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</si>
  <si>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</si>
  <si>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</si>
  <si>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</si>
  <si>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</si>
  <si>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</si>
  <si>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</si>
  <si>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</si>
  <si>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</si>
  <si>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</si>
  <si>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</si>
  <si>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</si>
  <si>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</si>
  <si>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</si>
  <si>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</si>
  <si>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</si>
  <si>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</si>
  <si>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</si>
  <si>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</si>
  <si>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</si>
  <si>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</si>
  <si>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</si>
  <si>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</si>
  <si>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</si>
  <si>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</si>
  <si>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</si>
  <si>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</si>
  <si>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</si>
  <si>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</si>
  <si>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</si>
  <si>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</si>
  <si>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</si>
  <si>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</si>
  <si>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</si>
  <si>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</si>
  <si>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</si>
  <si>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</si>
  <si>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</si>
  <si>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</si>
  <si>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</si>
  <si>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</si>
  <si>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</si>
  <si>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</si>
  <si>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</si>
  <si>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</si>
  <si>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</si>
  <si>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</si>
  <si>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</si>
  <si>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</si>
  <si>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</si>
  <si>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</si>
  <si>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</si>
  <si>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</si>
  <si>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</si>
  <si>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</si>
  <si>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</si>
  <si>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</si>
  <si>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</si>
  <si>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</si>
  <si>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</si>
  <si>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</si>
  <si>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</si>
  <si>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</si>
  <si>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</si>
  <si>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</si>
  <si>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</si>
  <si>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</si>
  <si>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</si>
  <si>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</si>
  <si>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</si>
  <si>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</si>
  <si>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</si>
  <si>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</si>
  <si>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</si>
  <si>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</si>
  <si>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</si>
  <si>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</si>
  <si>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</si>
  <si>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</si>
  <si>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</si>
  <si>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</si>
  <si>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</si>
  <si>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</si>
  <si>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</si>
  <si>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</si>
  <si>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</si>
  <si>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</si>
  <si>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</si>
  <si>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</si>
  <si>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</si>
  <si>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</si>
  <si>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</si>
  <si>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</si>
  <si>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</si>
  <si>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</si>
  <si>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</si>
  <si>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</si>
  <si>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</si>
  <si>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</si>
  <si>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</si>
  <si>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</si>
  <si>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</si>
  <si>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</si>
  <si>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</si>
  <si>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</si>
  <si>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</si>
  <si>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</si>
  <si>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</si>
  <si>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</si>
  <si>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</si>
  <si>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</si>
  <si>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</si>
  <si>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</si>
  <si>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</si>
  <si>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</si>
  <si>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</si>
  <si>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</si>
  <si>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</si>
  <si>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</si>
  <si>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</si>
  <si>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</si>
  <si>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</si>
  <si>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</si>
  <si>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</si>
  <si>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</si>
  <si>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</si>
  <si>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</si>
  <si>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</si>
  <si>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</si>
  <si>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</si>
  <si>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</si>
  <si>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</si>
  <si>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</si>
  <si>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</si>
  <si>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</si>
  <si>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</si>
  <si>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</si>
  <si>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</si>
  <si>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</si>
  <si>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</si>
  <si>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</si>
  <si>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</si>
  <si>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</si>
  <si>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</si>
  <si>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</si>
  <si>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</si>
  <si>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</si>
  <si>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</si>
  <si>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</si>
  <si>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</si>
  <si>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</si>
  <si>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</si>
  <si>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</si>
  <si>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</si>
  <si>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</si>
  <si>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</si>
  <si>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</si>
  <si>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</si>
  <si>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</si>
  <si>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</si>
  <si>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</si>
  <si>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</si>
  <si>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</si>
  <si>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</si>
  <si>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</si>
  <si>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</si>
  <si>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</si>
  <si>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</si>
  <si>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</si>
  <si>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</si>
  <si>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</si>
  <si>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</si>
  <si>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</si>
  <si>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</si>
  <si>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</si>
  <si>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</si>
  <si>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</si>
  <si>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</si>
  <si>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</si>
  <si>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</si>
  <si>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</si>
  <si>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</si>
  <si>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</si>
  <si>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</si>
  <si>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</si>
  <si>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</si>
  <si>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</si>
  <si>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</si>
  <si>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</si>
  <si>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</si>
  <si>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</si>
  <si>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</si>
  <si>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</si>
  <si>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</si>
  <si>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</si>
  <si>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</si>
  <si>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</si>
  <si>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</si>
  <si>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</si>
  <si>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</si>
  <si>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</si>
  <si>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</si>
  <si>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</si>
  <si>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</si>
  <si>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</si>
  <si>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</si>
  <si>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</si>
  <si>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</si>
  <si>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</si>
  <si>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</si>
  <si>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</si>
  <si>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</si>
  <si>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</si>
  <si>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</si>
  <si>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</si>
  <si>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</si>
  <si>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</si>
  <si>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</si>
  <si>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</si>
  <si>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</si>
  <si>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</si>
  <si>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</si>
  <si>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</si>
  <si>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</si>
  <si>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</si>
  <si>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</si>
  <si>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</si>
  <si>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</si>
  <si>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</si>
  <si>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</si>
  <si>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</si>
  <si>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</si>
  <si>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</si>
  <si>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</si>
  <si>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</si>
  <si>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</si>
  <si>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</si>
  <si>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</si>
  <si>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</si>
  <si>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</si>
  <si>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</si>
  <si>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</si>
  <si>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</si>
  <si>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</si>
  <si>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</si>
  <si>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</si>
  <si>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</si>
  <si>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</si>
  <si>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</si>
  <si>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</si>
  <si>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</si>
  <si>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</si>
  <si>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</si>
  <si>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</si>
  <si>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</si>
  <si>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</si>
  <si>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</si>
  <si>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</si>
  <si>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</si>
  <si>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</si>
  <si>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</si>
  <si>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</si>
  <si>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</si>
  <si>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</si>
  <si>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</si>
  <si>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</si>
  <si>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</si>
  <si>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</si>
  <si>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</si>
  <si>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</si>
  <si>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</si>
  <si>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</si>
  <si>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</si>
  <si>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</si>
  <si>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</si>
  <si>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</si>
  <si>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</si>
  <si>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</si>
  <si>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</si>
  <si>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</si>
  <si>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</si>
  <si>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</si>
  <si>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</si>
  <si>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</si>
  <si>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</si>
  <si>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</si>
  <si>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</si>
  <si>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</si>
  <si>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</si>
  <si>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</si>
  <si>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</si>
  <si>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</si>
  <si>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</si>
  <si>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</si>
  <si>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</si>
  <si>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</si>
  <si>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</si>
  <si>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</si>
  <si>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</si>
  <si>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</si>
  <si>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</si>
  <si>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</si>
  <si>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</si>
  <si>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</si>
  <si>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</si>
  <si>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</si>
  <si>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</si>
  <si>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</si>
  <si>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</si>
  <si>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</si>
  <si>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</si>
  <si>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</si>
  <si>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</si>
  <si>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</si>
  <si>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</si>
  <si>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</si>
  <si>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</si>
  <si>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</si>
  <si>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</si>
  <si>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</si>
  <si>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</si>
  <si>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</si>
  <si>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</si>
  <si>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</si>
  <si>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</si>
  <si>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</si>
  <si>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</si>
  <si>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</si>
  <si>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</si>
  <si>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</si>
  <si>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</si>
  <si>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</si>
  <si>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</si>
  <si>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</si>
  <si>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</si>
  <si>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</si>
  <si>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</si>
  <si>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</si>
  <si>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</si>
  <si>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</si>
  <si>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</si>
  <si>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</si>
  <si>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</si>
  <si>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</si>
  <si>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</si>
  <si>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</si>
  <si>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</si>
  <si>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</si>
  <si>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</si>
  <si>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</si>
  <si>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</si>
  <si>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</si>
  <si>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</si>
  <si>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</si>
  <si>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</si>
  <si>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</si>
  <si>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</si>
  <si>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</si>
  <si>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</si>
  <si>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</si>
  <si>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</si>
  <si>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</si>
  <si>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</si>
  <si>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</si>
  <si>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</si>
  <si>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</si>
  <si>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</si>
  <si>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</si>
  <si>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</si>
  <si>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</si>
  <si>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</si>
  <si>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</si>
  <si>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</si>
  <si>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</si>
  <si>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</si>
  <si>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</si>
  <si>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</si>
  <si>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</si>
  <si>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</si>
  <si>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</si>
  <si>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</si>
  <si>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</si>
  <si>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</si>
  <si>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</si>
  <si>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</si>
  <si>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</si>
  <si>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</si>
  <si>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</si>
  <si>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</si>
  <si>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</si>
  <si>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</si>
  <si>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</si>
  <si>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</si>
  <si>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</si>
  <si>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</si>
  <si>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</si>
  <si>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</si>
  <si>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</si>
  <si>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</si>
  <si>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</si>
  <si>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</si>
  <si>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</si>
  <si>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</si>
  <si>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</si>
  <si>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</si>
  <si>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</si>
  <si>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</si>
  <si>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</si>
  <si>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</si>
  <si>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</si>
  <si>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</si>
  <si>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</si>
  <si>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</si>
  <si>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</si>
  <si>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</si>
  <si>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</si>
  <si>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</si>
  <si>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</si>
  <si>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</si>
  <si>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</si>
  <si>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</si>
  <si>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</si>
  <si>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</si>
  <si>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</si>
  <si>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</si>
  <si>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</si>
  <si>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</si>
  <si>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</si>
  <si>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</si>
  <si>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</si>
  <si>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</si>
  <si>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</si>
  <si>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</si>
  <si>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</si>
  <si>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</si>
  <si>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</si>
  <si>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</si>
  <si>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</si>
  <si>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</si>
  <si>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</si>
  <si>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</si>
  <si>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</si>
  <si>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</si>
  <si>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</si>
  <si>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</si>
  <si>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</si>
  <si>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</si>
  <si>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</si>
  <si>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</si>
  <si>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</si>
  <si>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</si>
  <si>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</si>
  <si>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</si>
  <si>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</si>
  <si>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</si>
  <si>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</si>
  <si>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</si>
  <si>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</si>
  <si>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</si>
  <si>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</si>
  <si>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</si>
  <si>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</si>
  <si>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</si>
  <si>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</si>
  <si>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</si>
  <si>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</si>
  <si>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</si>
  <si>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</si>
  <si>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</si>
  <si>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</si>
  <si>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</si>
  <si>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</si>
  <si>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</si>
  <si>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</si>
  <si>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</si>
  <si>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</si>
  <si>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</si>
  <si>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</si>
  <si>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</si>
  <si>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</si>
  <si>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</si>
  <si>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</si>
  <si>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</si>
  <si>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</si>
  <si>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</si>
  <si>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</si>
  <si>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</si>
  <si>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</si>
  <si>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</si>
  <si>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</si>
  <si>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</si>
  <si>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</si>
  <si>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</si>
  <si>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</si>
  <si>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</si>
  <si>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</si>
  <si>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</si>
  <si>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</si>
  <si>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</si>
  <si>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</si>
  <si>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</si>
  <si>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</si>
  <si>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</si>
  <si>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</si>
  <si>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</si>
  <si>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</si>
  <si>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</si>
  <si>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</si>
  <si>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</si>
  <si>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</si>
  <si>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</si>
  <si>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</si>
  <si>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</si>
  <si>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</si>
  <si>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</si>
  <si>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</si>
  <si>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</si>
  <si>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</si>
  <si>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</si>
  <si>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</si>
  <si>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</si>
  <si>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</si>
  <si>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</si>
  <si>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</si>
  <si>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</si>
  <si>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</si>
  <si>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</si>
  <si>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</si>
  <si>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</si>
  <si>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</si>
  <si>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</si>
  <si>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</si>
  <si>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</si>
  <si>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</si>
  <si>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</si>
  <si>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</si>
  <si>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</si>
  <si>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</si>
  <si>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</si>
  <si>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</si>
  <si>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</si>
  <si>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</si>
  <si>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</si>
  <si>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</si>
  <si>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</si>
  <si>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</si>
  <si>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</si>
  <si>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</si>
  <si>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</si>
  <si>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</si>
  <si>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</si>
  <si>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</si>
  <si>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</si>
  <si>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</si>
  <si>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</si>
  <si>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</si>
  <si>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</si>
  <si>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</si>
  <si>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</si>
  <si>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</si>
  <si>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</si>
  <si>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</si>
  <si>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</si>
  <si>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</si>
  <si>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</si>
  <si>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</si>
  <si>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</si>
  <si>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</si>
  <si>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</si>
  <si>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</si>
  <si>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</si>
  <si>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</si>
  <si>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</si>
  <si>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</si>
  <si>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</si>
  <si>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</si>
  <si>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</si>
  <si>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</si>
  <si>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</si>
  <si>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</si>
  <si>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</si>
  <si>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</si>
  <si>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</si>
  <si>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</si>
  <si>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</si>
  <si>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</si>
  <si>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</si>
  <si>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</si>
  <si>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</si>
  <si>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</si>
  <si>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</si>
  <si>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</si>
  <si>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</si>
  <si>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</si>
  <si>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</si>
  <si>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</si>
  <si>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</si>
  <si>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</si>
  <si>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</si>
  <si>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</si>
  <si>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</si>
  <si>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</si>
  <si>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</si>
  <si>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</si>
  <si>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</si>
  <si>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</si>
  <si>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</si>
  <si>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</si>
  <si>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</si>
  <si>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</si>
  <si>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</si>
  <si>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</si>
  <si>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</si>
  <si>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</si>
  <si>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</si>
  <si>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</si>
  <si>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</si>
  <si>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</si>
  <si>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</si>
  <si>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</si>
  <si>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</si>
  <si>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</si>
  <si>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</si>
  <si>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</si>
  <si>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</si>
  <si>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</si>
  <si>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</si>
  <si>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</si>
  <si>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</si>
  <si>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</si>
  <si>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</si>
  <si>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</si>
  <si>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</si>
  <si>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</si>
  <si>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</si>
  <si>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</si>
  <si>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</si>
  <si>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</si>
  <si>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</si>
  <si>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</si>
  <si>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</si>
  <si>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</si>
  <si>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</si>
  <si>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</si>
  <si>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</si>
  <si>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</si>
  <si>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</si>
  <si>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</si>
  <si>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</si>
  <si>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</si>
  <si>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</si>
  <si>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</si>
  <si>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</si>
  <si>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</si>
  <si>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</si>
  <si>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</si>
  <si>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</si>
  <si>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</si>
  <si>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</si>
  <si>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</si>
  <si>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</si>
  <si>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</si>
  <si>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</si>
  <si>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</si>
  <si>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</si>
  <si>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</si>
  <si>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</si>
  <si>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</si>
  <si>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</si>
  <si>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</si>
  <si>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</si>
  <si>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</si>
  <si>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</si>
  <si>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</si>
  <si>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</si>
  <si>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</si>
  <si>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</si>
  <si>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</si>
  <si>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</si>
  <si>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</si>
  <si>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</si>
  <si>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</si>
  <si>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</si>
  <si>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</si>
  <si>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</si>
  <si>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</si>
  <si>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</si>
  <si>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</si>
  <si>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</si>
  <si>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</si>
  <si>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</si>
  <si>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</si>
  <si>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</si>
  <si>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</si>
  <si>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</si>
  <si>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</si>
  <si>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</si>
  <si>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</si>
  <si>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</si>
  <si>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</si>
  <si>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</si>
  <si>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</si>
  <si>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</si>
  <si>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</si>
  <si>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</si>
  <si>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</si>
  <si>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</si>
  <si>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</si>
  <si>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</si>
  <si>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</si>
  <si>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</si>
  <si>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</si>
  <si>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</si>
  <si>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</si>
  <si>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</si>
  <si>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</si>
  <si>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</si>
  <si>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</si>
  <si>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</si>
  <si>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</si>
  <si>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</si>
  <si>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</si>
  <si>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</si>
  <si>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</si>
  <si>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</si>
  <si>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</si>
  <si>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</si>
  <si>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</si>
  <si>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</si>
  <si>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</si>
  <si>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</si>
  <si>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</si>
  <si>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</si>
  <si>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</si>
  <si>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</si>
  <si>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</si>
  <si>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</si>
  <si>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</si>
  <si>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</si>
  <si>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</si>
  <si>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</si>
  <si>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</si>
  <si>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</si>
  <si>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</si>
  <si>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</si>
  <si>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</si>
  <si>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</si>
  <si>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</si>
  <si>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</si>
  <si>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</si>
  <si>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</si>
  <si>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</si>
  <si>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</si>
  <si>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</si>
  <si>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</si>
  <si>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</si>
  <si>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</si>
  <si>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</si>
  <si>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</si>
  <si>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</si>
  <si>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</si>
  <si>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</si>
  <si>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</si>
  <si>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</si>
  <si>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</si>
  <si>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</si>
  <si>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</si>
  <si>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</si>
  <si>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</si>
  <si>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</si>
  <si>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</si>
  <si>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</si>
  <si>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</si>
  <si>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</si>
  <si>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</si>
  <si>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</si>
  <si>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</si>
  <si>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</si>
  <si>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</si>
  <si>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</si>
  <si>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</si>
  <si>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</si>
  <si>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</si>
  <si>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</si>
  <si>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</si>
  <si>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</si>
  <si>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</si>
  <si>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</si>
  <si>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</si>
  <si>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</si>
  <si>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</si>
  <si>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</si>
  <si>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</si>
  <si>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</si>
  <si>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</si>
  <si>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</si>
  <si>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</si>
  <si>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</si>
  <si>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</si>
  <si>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</si>
  <si>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</si>
  <si>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</si>
  <si>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</si>
  <si>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</si>
  <si>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</si>
  <si>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</si>
  <si>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</si>
  <si>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</si>
  <si>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</si>
  <si>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</si>
  <si>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</si>
  <si>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</si>
  <si>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</si>
  <si>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</si>
  <si>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</si>
  <si>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</si>
  <si>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</si>
  <si>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</si>
  <si>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</si>
  <si>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</si>
  <si>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</si>
  <si>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</si>
  <si>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</si>
  <si>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</si>
  <si>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</si>
  <si>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</si>
  <si>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</si>
  <si>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</si>
  <si>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</si>
  <si>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</si>
  <si>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</si>
  <si>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</si>
  <si>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</si>
  <si>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</si>
  <si>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</si>
  <si>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</si>
  <si>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</si>
  <si>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</si>
  <si>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</si>
  <si>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</si>
  <si>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</si>
  <si>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</si>
  <si>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</si>
  <si>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</si>
  <si>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</si>
  <si>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</si>
  <si>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</si>
  <si>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</si>
  <si>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</si>
  <si>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</si>
  <si>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</si>
  <si>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</si>
  <si>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</si>
  <si>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</si>
  <si>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</si>
  <si>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</si>
  <si>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</si>
  <si>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</si>
  <si>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</si>
  <si>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</si>
  <si>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</si>
  <si>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</si>
  <si>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</si>
  <si>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</si>
  <si>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</si>
  <si>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</si>
  <si>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</si>
  <si>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</si>
  <si>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</si>
  <si>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</si>
  <si>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</si>
  <si>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</si>
  <si>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</si>
  <si>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</si>
  <si>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</si>
  <si>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</si>
  <si>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</si>
  <si>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</si>
  <si>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</si>
  <si>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</si>
  <si>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</si>
  <si>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</si>
  <si>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</si>
  <si>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</si>
  <si>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</si>
  <si>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</si>
  <si>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</si>
  <si>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</si>
  <si>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</si>
  <si>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</si>
  <si>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</si>
  <si>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</si>
  <si>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</si>
  <si>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</si>
  <si>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</si>
  <si>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</si>
  <si>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</si>
  <si>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</si>
  <si>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</si>
  <si>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</si>
  <si>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</si>
  <si>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</si>
  <si>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</si>
  <si>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</si>
  <si>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</si>
  <si>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</si>
  <si>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</si>
  <si>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</si>
  <si>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</si>
  <si>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</si>
  <si>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</si>
  <si>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</si>
  <si>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</si>
  <si>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</si>
  <si>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</si>
  <si>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</si>
  <si>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</si>
  <si>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</si>
  <si>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</si>
  <si>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</si>
  <si>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</si>
  <si>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</si>
  <si>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</si>
  <si>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</si>
  <si>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</si>
  <si>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</si>
  <si>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</si>
  <si>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</si>
  <si>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</si>
  <si>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</si>
  <si>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</si>
  <si>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</si>
  <si>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</si>
  <si>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</si>
  <si>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</si>
  <si>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</si>
  <si>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</si>
  <si>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</si>
  <si>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</si>
  <si>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</si>
  <si>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</si>
  <si>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</si>
  <si>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</si>
  <si>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</si>
  <si>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</si>
  <si>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</si>
  <si>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</si>
  <si>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</si>
  <si>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</si>
  <si>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</si>
  <si>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</si>
  <si>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</si>
  <si>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</si>
  <si>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</si>
  <si>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</si>
  <si>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</si>
  <si>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</si>
  <si>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</si>
  <si>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</si>
  <si>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</si>
  <si>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</si>
  <si>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</si>
  <si>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</si>
  <si>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</si>
  <si>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</si>
  <si>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</si>
  <si>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</si>
  <si>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</si>
  <si>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</si>
  <si>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</si>
  <si>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</si>
  <si>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</si>
  <si>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</si>
  <si>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</si>
  <si>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</si>
  <si>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</si>
  <si>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</si>
  <si>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</si>
  <si>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</si>
  <si>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</si>
  <si>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</si>
  <si>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</si>
  <si>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</si>
  <si>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</si>
  <si>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</si>
  <si>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</si>
  <si>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</si>
  <si>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</si>
  <si>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</si>
  <si>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</si>
  <si>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</si>
  <si>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</si>
  <si>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</si>
  <si>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</si>
  <si>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</si>
  <si>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</si>
  <si>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</si>
  <si>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</si>
  <si>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</si>
  <si>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</si>
  <si>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</si>
  <si>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</si>
  <si>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</si>
  <si>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</si>
  <si>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</si>
  <si>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</si>
  <si>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</si>
  <si>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</si>
  <si>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</si>
  <si>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</si>
  <si>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</si>
  <si>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</si>
  <si>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</si>
  <si>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</si>
  <si>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</si>
  <si>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</si>
  <si>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</si>
  <si>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</si>
  <si>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</si>
  <si>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</si>
  <si>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</si>
  <si>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</si>
  <si>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</si>
  <si>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</si>
  <si>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</si>
  <si>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</si>
  <si>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</si>
  <si>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</si>
  <si>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</si>
  <si>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</si>
  <si>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</si>
  <si>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</si>
  <si>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</si>
  <si>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</si>
  <si>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</si>
  <si>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</si>
  <si>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</si>
  <si>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</si>
  <si>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</si>
  <si>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</si>
  <si>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</si>
  <si>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</si>
  <si>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</si>
  <si>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</si>
  <si>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</si>
  <si>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</si>
  <si>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</si>
  <si>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</si>
  <si>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</si>
  <si>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</si>
  <si>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</si>
  <si>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</si>
  <si>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</si>
  <si>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</si>
  <si>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</si>
  <si>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</si>
  <si>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</si>
  <si>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</si>
  <si>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</si>
  <si>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</si>
  <si>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</si>
  <si>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</si>
  <si>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</si>
  <si>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</si>
  <si>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</si>
  <si>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</si>
  <si>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</si>
  <si>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</si>
  <si>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</si>
  <si>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</si>
  <si>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</si>
  <si>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</si>
  <si>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</si>
  <si>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</si>
  <si>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</si>
  <si>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</si>
  <si>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</si>
  <si>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</si>
  <si>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</si>
  <si>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</si>
  <si>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</si>
  <si>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</si>
  <si>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</si>
  <si>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</si>
  <si>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</si>
  <si>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</si>
  <si>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</si>
  <si>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</si>
  <si>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</si>
  <si>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</si>
  <si>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</si>
  <si>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</si>
  <si>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</si>
  <si>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</si>
  <si>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</si>
  <si>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</si>
  <si>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</si>
  <si>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</si>
  <si>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</si>
  <si>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</si>
  <si>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</si>
  <si>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</si>
  <si>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</si>
  <si>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</si>
  <si>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</si>
  <si>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</si>
  <si>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</si>
  <si>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</si>
  <si>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</si>
  <si>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</si>
  <si>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</si>
  <si>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</si>
  <si>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</si>
  <si>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</si>
  <si>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</si>
  <si>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</si>
  <si>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</si>
  <si>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</si>
  <si>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</si>
  <si>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</si>
  <si>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</si>
  <si>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</si>
  <si>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</si>
  <si>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</si>
  <si>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</si>
  <si>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</si>
  <si>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</si>
  <si>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</si>
  <si>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</si>
  <si>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</si>
  <si>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</si>
  <si>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</si>
  <si>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</si>
  <si>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</si>
  <si>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</si>
  <si>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</si>
  <si>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</si>
  <si>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</si>
  <si>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</si>
  <si>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</si>
  <si>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</si>
  <si>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</si>
  <si>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</si>
  <si>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</si>
  <si>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</si>
  <si>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</si>
  <si>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</si>
  <si>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</si>
  <si>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</si>
  <si>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</si>
  <si>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</si>
  <si>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</si>
  <si>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</si>
  <si>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</si>
  <si>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</si>
  <si>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</si>
  <si>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</si>
  <si>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</si>
  <si>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</si>
  <si>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</si>
  <si>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</si>
  <si>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</si>
  <si>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</si>
  <si>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</si>
  <si>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</si>
  <si>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</si>
  <si>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</si>
  <si>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</si>
  <si>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</si>
  <si>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</si>
  <si>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</si>
  <si>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</si>
  <si>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</si>
  <si>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</si>
  <si>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</si>
  <si>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</si>
  <si>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</si>
  <si>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</si>
  <si>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</si>
  <si>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</si>
  <si>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</si>
  <si>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</si>
  <si>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</si>
  <si>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</si>
  <si>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</si>
  <si>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</si>
  <si>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</si>
  <si>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</si>
  <si>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</si>
  <si>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</si>
  <si>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</si>
  <si>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</si>
  <si>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</si>
  <si>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</si>
  <si>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</si>
  <si>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</si>
  <si>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</si>
  <si>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</si>
  <si>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</si>
  <si>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</si>
  <si>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</si>
  <si>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</si>
  <si>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</si>
  <si>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</si>
  <si>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</si>
  <si>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</si>
  <si>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</si>
  <si>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</si>
  <si>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</si>
  <si>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</si>
  <si>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</si>
  <si>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</si>
  <si>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</si>
  <si>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</si>
  <si>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</si>
  <si>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</si>
  <si>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</si>
  <si>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</si>
  <si>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</si>
  <si>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</si>
  <si>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</si>
  <si>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</si>
  <si>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</si>
  <si>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</si>
  <si>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</si>
  <si>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</si>
  <si>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</si>
  <si>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</si>
  <si>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</si>
  <si>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</si>
  <si>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</si>
  <si>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</si>
  <si>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</si>
  <si>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</si>
  <si>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</si>
  <si>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</si>
  <si>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</si>
  <si>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</si>
  <si>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</si>
  <si>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</si>
  <si>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</si>
  <si>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</si>
  <si>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</si>
  <si>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</si>
  <si>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</si>
  <si>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</si>
  <si>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</si>
  <si>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</si>
  <si>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</si>
  <si>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</si>
  <si>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</si>
  <si>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</si>
  <si>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</si>
  <si>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</si>
  <si>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</si>
  <si>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</si>
  <si>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</si>
  <si>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</si>
  <si>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</si>
  <si>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</si>
  <si>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</si>
  <si>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</si>
  <si>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</si>
  <si>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</si>
  <si>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</si>
  <si>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</si>
  <si>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</si>
  <si>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</si>
  <si>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</si>
  <si>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</si>
  <si>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</si>
  <si>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</si>
  <si>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</si>
  <si>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</si>
  <si>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</si>
  <si>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</si>
  <si>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</si>
  <si>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</si>
  <si>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</si>
  <si>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</si>
  <si>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</si>
  <si>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</si>
  <si>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</si>
  <si>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</si>
  <si>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</si>
  <si>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</si>
  <si>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</si>
  <si>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</si>
  <si>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</si>
  <si>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</si>
  <si>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</si>
  <si>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</si>
  <si>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</si>
  <si>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</si>
  <si>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</si>
  <si>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</si>
  <si>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</si>
  <si>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</si>
  <si>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</si>
  <si>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</si>
  <si>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</si>
  <si>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</si>
  <si>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</si>
  <si>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</si>
  <si>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</si>
  <si>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</si>
  <si>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</si>
  <si>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</si>
  <si>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</si>
  <si>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</si>
  <si>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</si>
  <si>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</si>
  <si>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</si>
  <si>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</si>
  <si>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</si>
  <si>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</si>
  <si>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</si>
  <si>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</si>
  <si>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</si>
  <si>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</si>
  <si>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</si>
  <si>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</si>
  <si>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</si>
  <si>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</si>
  <si>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</si>
  <si>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</si>
  <si>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</si>
  <si>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</si>
  <si>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</si>
  <si>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</si>
  <si>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</si>
  <si>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</si>
  <si>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</si>
  <si>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</si>
  <si>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</si>
  <si>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</si>
  <si>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</si>
  <si>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</si>
  <si>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</si>
  <si>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</si>
  <si>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</si>
  <si>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</si>
  <si>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</si>
  <si>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</si>
  <si>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</si>
  <si>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</si>
  <si>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</si>
  <si>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</si>
  <si>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</si>
  <si>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</si>
  <si>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</si>
  <si>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</si>
  <si>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</si>
  <si>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</si>
  <si>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</si>
  <si>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</si>
  <si>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</si>
  <si>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</si>
  <si>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</si>
  <si>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</si>
  <si>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</si>
  <si>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</si>
  <si>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</si>
  <si>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</si>
  <si>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</si>
  <si>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</si>
  <si>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</si>
  <si>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</si>
  <si>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</si>
  <si>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</si>
  <si>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</si>
  <si>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</si>
  <si>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</si>
  <si>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</si>
  <si>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</si>
  <si>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</si>
  <si>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</si>
  <si>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</si>
  <si>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</si>
  <si>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</si>
  <si>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</si>
  <si>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</si>
  <si>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</si>
  <si>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</si>
  <si>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</si>
  <si>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</si>
  <si>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</si>
  <si>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</si>
  <si>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</si>
  <si>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</si>
  <si>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</si>
  <si>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</si>
  <si>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</si>
  <si>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</si>
  <si>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</si>
  <si>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</si>
  <si>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</si>
  <si>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</si>
  <si>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</si>
  <si>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</si>
  <si>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</si>
  <si>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</si>
  <si>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</si>
  <si>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</si>
  <si>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</si>
  <si>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</si>
  <si>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</si>
  <si>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</si>
  <si>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</si>
  <si>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</si>
  <si>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</si>
  <si>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</si>
  <si>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</si>
  <si>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</si>
  <si>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</si>
  <si>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</si>
  <si>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</si>
  <si>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</si>
  <si>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</si>
  <si>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</si>
  <si>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</si>
  <si>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</si>
  <si>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</si>
  <si>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</si>
  <si>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</si>
  <si>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</si>
  <si>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</si>
  <si>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</si>
  <si>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</si>
  <si>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</si>
  <si>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</si>
  <si>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</si>
  <si>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</si>
  <si>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</si>
  <si>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</si>
  <si>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</si>
  <si>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</si>
  <si>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</si>
  <si>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</si>
  <si>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</si>
  <si>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</si>
  <si>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</si>
  <si>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</si>
  <si>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</si>
  <si>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</si>
  <si>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</si>
  <si>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</si>
  <si>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</si>
  <si>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</si>
  <si>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</si>
  <si>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</si>
  <si>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</si>
  <si>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</si>
  <si>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</si>
  <si>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</si>
  <si>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</si>
  <si>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</si>
  <si>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</si>
  <si>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</si>
  <si>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</si>
  <si>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</si>
  <si>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</si>
  <si>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</si>
  <si>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</si>
  <si>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</si>
  <si>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</si>
  <si>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</si>
  <si>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</si>
  <si>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</si>
  <si>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</si>
  <si>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</si>
  <si>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</si>
  <si>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</si>
  <si>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</si>
  <si>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</si>
  <si>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</si>
  <si>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</si>
  <si>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</si>
  <si>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</si>
  <si>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</si>
  <si>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</si>
  <si>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</si>
  <si>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</si>
  <si>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</si>
  <si>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</si>
  <si>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</si>
  <si>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</si>
  <si>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</si>
  <si>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</si>
  <si>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</si>
  <si>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</si>
  <si>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</si>
  <si>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</si>
  <si>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</si>
  <si>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</si>
  <si>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</si>
  <si>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</si>
  <si>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</si>
  <si>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</si>
  <si>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</si>
  <si>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</si>
  <si>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</si>
  <si>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</si>
  <si>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</si>
  <si>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</si>
  <si>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</si>
  <si>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</si>
  <si>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</si>
  <si>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</si>
  <si>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</si>
  <si>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</si>
  <si>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</si>
  <si>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</si>
  <si>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</si>
  <si>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</si>
  <si>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</si>
  <si>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</si>
  <si>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</si>
  <si>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</si>
  <si>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</si>
  <si>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</si>
  <si>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</si>
  <si>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</si>
  <si>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</si>
  <si>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</si>
  <si>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</si>
  <si>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</si>
  <si>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</si>
  <si>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</si>
  <si>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</si>
  <si>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</si>
  <si>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</si>
  <si>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</si>
  <si>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</si>
  <si>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</si>
  <si>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</si>
  <si>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</si>
  <si>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</si>
  <si>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</si>
  <si>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</si>
  <si>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</si>
  <si>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</si>
  <si>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</si>
  <si>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</si>
  <si>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</si>
  <si>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</si>
  <si>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</si>
  <si>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</si>
  <si>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</si>
  <si>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</si>
  <si>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</si>
  <si>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</si>
  <si>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</si>
  <si>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</si>
  <si>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</si>
  <si>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</si>
  <si>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</si>
  <si>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</si>
  <si>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</si>
  <si>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</si>
  <si>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</si>
  <si>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</si>
  <si>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</si>
  <si>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</si>
  <si>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</si>
  <si>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</si>
  <si>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</si>
  <si>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</si>
  <si>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</si>
  <si>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</si>
  <si>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</si>
  <si>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</si>
  <si>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</si>
  <si>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</si>
  <si>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</si>
  <si>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</si>
  <si>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</si>
  <si>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</si>
  <si>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</si>
  <si>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</si>
  <si>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</si>
  <si>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</si>
  <si>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</si>
  <si>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</si>
  <si>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</si>
  <si>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</si>
  <si>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</si>
  <si>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</si>
  <si>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</si>
  <si>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</si>
  <si>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</si>
  <si>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</si>
  <si>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</si>
  <si>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</si>
  <si>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</si>
  <si>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</si>
  <si>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</si>
  <si>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</si>
  <si>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</si>
  <si>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</si>
  <si>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</si>
  <si>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</si>
  <si>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</si>
  <si>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</si>
  <si>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</si>
  <si>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</si>
  <si>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</si>
  <si>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</si>
  <si>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</si>
  <si>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</si>
  <si>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</si>
  <si>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</si>
  <si>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</si>
  <si>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</si>
  <si>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</si>
  <si>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</si>
  <si>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</si>
  <si>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</si>
  <si>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</si>
  <si>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</si>
  <si>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</si>
  <si>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</si>
  <si>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</si>
  <si>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</si>
  <si>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</si>
  <si>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</si>
  <si>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</si>
  <si>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</si>
  <si>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</si>
  <si>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</si>
  <si>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</si>
  <si>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</si>
  <si>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</si>
  <si>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</si>
  <si>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</si>
  <si>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</si>
  <si>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</si>
  <si>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</si>
  <si>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</si>
  <si>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</si>
  <si>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</si>
  <si>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</si>
  <si>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</si>
  <si>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</si>
  <si>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</si>
  <si>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</si>
  <si>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</si>
  <si>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</si>
  <si>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</si>
  <si>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</si>
  <si>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</si>
  <si>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</si>
  <si>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</si>
  <si>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</si>
  <si>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</si>
  <si>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</si>
  <si>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</si>
  <si>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</si>
  <si>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</si>
  <si>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</si>
  <si>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</si>
  <si>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</si>
  <si>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</si>
  <si>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</si>
  <si>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</si>
  <si>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</si>
  <si>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</si>
  <si>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</si>
  <si>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</si>
  <si>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</si>
  <si>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</si>
  <si>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</si>
  <si>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</si>
  <si>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</si>
  <si>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</si>
  <si>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</si>
  <si>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</si>
  <si>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</si>
  <si>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</si>
  <si>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</si>
  <si>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</si>
  <si>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</si>
  <si>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</si>
  <si>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</si>
  <si>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</si>
  <si>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</si>
  <si>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</si>
  <si>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</si>
  <si>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</si>
  <si>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</si>
  <si>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</si>
  <si>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</si>
  <si>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</si>
  <si>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</si>
  <si>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</si>
  <si>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</si>
  <si>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</si>
  <si>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</si>
  <si>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</si>
  <si>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</si>
  <si>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</si>
  <si>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</si>
  <si>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</si>
  <si>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</si>
  <si>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</si>
  <si>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</si>
  <si>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</si>
  <si>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</si>
  <si>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</si>
  <si>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</si>
  <si>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</si>
  <si>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</si>
  <si>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</si>
  <si>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</si>
  <si>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</si>
  <si>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</si>
  <si>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</si>
  <si>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</si>
  <si>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</si>
  <si>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</si>
  <si>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</si>
  <si>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</si>
  <si>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</si>
  <si>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</si>
  <si>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</si>
  <si>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</si>
  <si>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</si>
  <si>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</si>
  <si>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</si>
  <si>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</si>
  <si>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</si>
  <si>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</si>
  <si>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</si>
  <si>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</si>
  <si>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</si>
  <si>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</si>
  <si>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</si>
  <si>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</si>
  <si>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</si>
  <si>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</si>
  <si>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</si>
  <si>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</si>
  <si>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</si>
  <si>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</si>
  <si>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</si>
  <si>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</si>
  <si>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</si>
  <si>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</si>
  <si>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</si>
  <si>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</si>
  <si>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</si>
  <si>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</si>
  <si>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</si>
  <si>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</si>
  <si>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</si>
  <si>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</si>
  <si>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</si>
  <si>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</si>
  <si>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</si>
  <si>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</si>
  <si>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</si>
  <si>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</si>
  <si>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</si>
  <si>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</si>
  <si>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</si>
  <si>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</si>
  <si>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</si>
  <si>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</si>
  <si>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</si>
  <si>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</si>
  <si>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</si>
  <si>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</si>
  <si>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</si>
  <si>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</si>
  <si>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</si>
  <si>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</si>
  <si>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</si>
  <si>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</si>
  <si>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</si>
  <si>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</si>
  <si>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</si>
  <si>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</si>
  <si>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</si>
  <si>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</si>
  <si>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</si>
  <si>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</si>
  <si>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</si>
  <si>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</si>
  <si>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</si>
  <si>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</si>
  <si>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</si>
  <si>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</si>
  <si>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</si>
  <si>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</si>
  <si>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</si>
  <si>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</si>
  <si>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</si>
  <si>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</si>
  <si>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</si>
  <si>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</si>
  <si>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</si>
  <si>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</si>
  <si>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</si>
  <si>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</si>
  <si>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</si>
  <si>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</si>
  <si>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</si>
  <si>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</si>
  <si>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</si>
  <si>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</si>
  <si>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</si>
  <si>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</si>
  <si>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</si>
  <si>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</si>
  <si>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</si>
  <si>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</si>
  <si>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</si>
  <si>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</si>
  <si>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</si>
  <si>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</si>
  <si>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</si>
  <si>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</si>
  <si>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</si>
  <si>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</si>
  <si>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</si>
  <si>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</si>
  <si>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</si>
  <si>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</si>
  <si>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</si>
  <si>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</si>
  <si>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</si>
  <si>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</si>
  <si>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</si>
  <si>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</si>
  <si>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</si>
  <si>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</si>
  <si>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</si>
  <si>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</si>
  <si>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</si>
  <si>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</si>
  <si>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</si>
  <si>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</si>
  <si>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</si>
  <si>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</si>
  <si>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</si>
  <si>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</si>
  <si>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</si>
  <si>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</si>
  <si>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</si>
  <si>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</si>
  <si>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</si>
  <si>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</si>
  <si>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</si>
  <si>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</si>
  <si>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</si>
  <si>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</si>
  <si>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</si>
  <si>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</si>
  <si>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</si>
  <si>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</si>
  <si>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</si>
  <si>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</si>
  <si>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</si>
  <si>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</si>
  <si>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</si>
  <si>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</si>
  <si>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</si>
  <si>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</si>
  <si>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</si>
  <si>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</si>
  <si>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</si>
  <si>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</si>
  <si>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</si>
  <si>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</si>
  <si>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</si>
  <si>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</si>
  <si>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</si>
  <si>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</si>
  <si>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</si>
  <si>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</si>
  <si>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</si>
  <si>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</si>
  <si>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</si>
  <si>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</si>
  <si>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</si>
  <si>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</si>
  <si>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</si>
  <si>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</si>
  <si>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</si>
  <si>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</si>
  <si>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</si>
  <si>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</si>
  <si>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</si>
  <si>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</si>
  <si>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</si>
  <si>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</si>
  <si>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</si>
  <si>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</si>
  <si>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</si>
  <si>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</si>
  <si>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</si>
  <si>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</si>
  <si>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</si>
  <si>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</si>
  <si>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</si>
  <si>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</si>
  <si>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</si>
  <si>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</si>
  <si>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</si>
  <si>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</si>
  <si>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</si>
  <si>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</si>
  <si>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</si>
  <si>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</si>
  <si>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</si>
  <si>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</si>
  <si>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</si>
  <si>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</si>
  <si>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</si>
  <si>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</si>
  <si>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</si>
  <si>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</si>
  <si>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</si>
  <si>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</si>
  <si>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</si>
  <si>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</si>
  <si>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</si>
  <si>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</si>
  <si>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</si>
  <si>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</si>
  <si>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</si>
  <si>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</si>
  <si>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</si>
  <si>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</si>
  <si>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</si>
  <si>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</si>
  <si>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</si>
  <si>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</si>
  <si>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</si>
  <si>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</si>
  <si>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</si>
  <si>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</si>
  <si>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</si>
  <si>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</si>
  <si>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</si>
  <si>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</si>
  <si>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</si>
  <si>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</si>
  <si>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</si>
  <si>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</si>
  <si>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</si>
  <si>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</si>
  <si>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</si>
  <si>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</si>
  <si>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</si>
  <si>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</si>
  <si>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</si>
  <si>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</si>
  <si>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</si>
  <si>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</si>
  <si>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</si>
  <si>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</si>
  <si>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</si>
  <si>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</si>
  <si>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</si>
  <si>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</si>
  <si>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</si>
  <si>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</si>
  <si>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</si>
  <si>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</si>
  <si>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</si>
  <si>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</si>
  <si>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</si>
  <si>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</si>
  <si>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</si>
  <si>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</si>
  <si>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</si>
  <si>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</si>
  <si>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</si>
  <si>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</si>
  <si>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</si>
  <si>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</si>
  <si>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</si>
  <si>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</si>
  <si>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</si>
  <si>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</si>
  <si>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</si>
  <si>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</si>
  <si>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</si>
  <si>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</si>
  <si>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</si>
  <si>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</si>
  <si>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</si>
  <si>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</si>
  <si>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</si>
  <si>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</si>
  <si>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</si>
  <si>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</si>
  <si>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</si>
  <si>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</si>
  <si>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</si>
  <si>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</si>
  <si>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</si>
  <si>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</si>
  <si>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</si>
  <si>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</si>
  <si>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</si>
  <si>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</si>
  <si>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</si>
  <si>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</si>
  <si>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</si>
  <si>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</si>
  <si>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</si>
  <si>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</si>
  <si>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</si>
  <si>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</si>
  <si>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</si>
  <si>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</si>
  <si>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</si>
  <si>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</si>
  <si>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</si>
  <si>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</si>
  <si>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</si>
  <si>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</si>
  <si>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</si>
  <si>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</si>
  <si>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</si>
  <si>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</si>
  <si>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</si>
  <si>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</si>
  <si>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</si>
  <si>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</si>
  <si>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</si>
  <si>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</si>
  <si>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</si>
  <si>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</si>
  <si>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</si>
  <si>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</si>
  <si>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</si>
  <si>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</si>
  <si>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</si>
  <si>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</si>
  <si>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</si>
  <si>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</si>
  <si>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</si>
  <si>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</si>
  <si>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</si>
  <si>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</si>
  <si>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</si>
  <si>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</si>
  <si>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</si>
  <si>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</si>
  <si>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</si>
  <si>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</si>
  <si>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</si>
  <si>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</si>
  <si>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</si>
  <si>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</si>
  <si>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</si>
  <si>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</si>
  <si>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</si>
  <si>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</si>
  <si>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</si>
  <si>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</si>
  <si>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</si>
  <si>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</si>
  <si>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</si>
  <si>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</si>
  <si>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</si>
  <si>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</si>
  <si>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</si>
  <si>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</si>
  <si>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</si>
  <si>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</si>
  <si>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</si>
  <si>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</si>
  <si>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</si>
  <si>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</si>
  <si>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</si>
  <si>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</si>
  <si>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</si>
  <si>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</si>
  <si>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</si>
  <si>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</si>
  <si>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</si>
  <si>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</si>
  <si>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</si>
  <si>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</si>
  <si>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</si>
  <si>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</si>
  <si>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</si>
  <si>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</si>
  <si>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</si>
  <si>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</si>
  <si>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</si>
  <si>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</si>
  <si>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</si>
  <si>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</si>
  <si>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</si>
  <si>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</si>
  <si>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</si>
  <si>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</si>
  <si>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</si>
  <si>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</si>
  <si>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</si>
  <si>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</si>
  <si>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</si>
  <si>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</si>
  <si>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</si>
  <si>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</si>
  <si>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</si>
  <si>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</si>
  <si>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</si>
  <si>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</si>
  <si>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</si>
  <si>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</si>
  <si>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</si>
  <si>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</si>
  <si>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</si>
  <si>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</si>
  <si>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</si>
  <si>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</si>
  <si>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</si>
  <si>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</si>
  <si>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</si>
  <si>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</si>
  <si>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</si>
  <si>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</si>
  <si>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</si>
  <si>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</si>
  <si>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</si>
  <si>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</si>
  <si>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</si>
  <si>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</si>
  <si>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</si>
  <si>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</si>
  <si>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</si>
  <si>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</si>
  <si>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</si>
  <si>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</si>
  <si>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</si>
  <si>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</si>
  <si>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</si>
  <si>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</si>
  <si>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</si>
  <si>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</si>
  <si>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</si>
  <si>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</si>
  <si>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</si>
  <si>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</si>
  <si>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</si>
  <si>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</si>
  <si>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</si>
  <si>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</si>
  <si>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</si>
  <si>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</si>
  <si>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</si>
  <si>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</si>
  <si>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</si>
  <si>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</si>
  <si>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</si>
  <si>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</si>
  <si>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</si>
  <si>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</si>
  <si>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</si>
  <si>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</si>
  <si>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</si>
  <si>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</si>
  <si>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</si>
  <si>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</si>
  <si>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</si>
  <si>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</si>
  <si>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</si>
  <si>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</si>
  <si>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</si>
  <si>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</si>
  <si>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</si>
  <si>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</si>
  <si>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</si>
  <si>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</si>
  <si>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</si>
  <si>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</si>
  <si>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</si>
  <si>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</si>
  <si>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</si>
  <si>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</si>
  <si>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</si>
  <si>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</si>
  <si>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</si>
  <si>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</si>
  <si>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</si>
  <si>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</si>
  <si>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</si>
  <si>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</si>
  <si>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</si>
  <si>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</si>
  <si>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</si>
  <si>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</si>
  <si>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</si>
  <si>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</si>
  <si>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</si>
  <si>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</si>
  <si>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</si>
  <si>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</si>
  <si>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</si>
  <si>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</si>
  <si>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</si>
  <si>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</si>
  <si>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</si>
  <si>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</si>
  <si>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</si>
  <si>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</si>
  <si>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</si>
  <si>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</si>
  <si>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</si>
  <si>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</si>
  <si>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</si>
  <si>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</si>
  <si>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</si>
  <si>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</si>
  <si>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</si>
  <si>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</si>
  <si>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</si>
  <si>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</si>
  <si>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</si>
  <si>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</si>
  <si>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</si>
  <si>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</si>
  <si>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</si>
  <si>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</si>
  <si>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</si>
  <si>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</si>
  <si>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</si>
  <si>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</si>
  <si>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</si>
  <si>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</si>
  <si>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</si>
  <si>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</si>
  <si>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</si>
  <si>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</si>
  <si>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</si>
  <si>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</si>
  <si>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</si>
  <si>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</si>
  <si>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</si>
  <si>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</si>
  <si>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</si>
  <si>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</si>
  <si>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</si>
  <si>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</si>
  <si>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</si>
  <si>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</si>
  <si>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</si>
  <si>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</si>
  <si>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</si>
  <si>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</si>
  <si>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</si>
  <si>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</si>
  <si>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</si>
  <si>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</si>
  <si>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</si>
  <si>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</si>
  <si>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</si>
  <si>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</si>
  <si>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</si>
  <si>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</si>
  <si>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</si>
  <si>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</si>
  <si>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</si>
  <si>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</si>
  <si>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</si>
  <si>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</si>
  <si>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</si>
  <si>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</si>
  <si>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</si>
  <si>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</si>
  <si>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</si>
  <si>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</si>
  <si>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</si>
  <si>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</si>
  <si>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</si>
  <si>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</si>
  <si>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</si>
  <si>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</si>
  <si>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</si>
  <si>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</si>
  <si>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</si>
  <si>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</si>
  <si>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</si>
  <si>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</si>
  <si>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</si>
  <si>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</si>
  <si>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</si>
  <si>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</si>
  <si>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</si>
  <si>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</si>
  <si>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</si>
  <si>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</si>
  <si>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</si>
  <si>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</si>
  <si>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</si>
  <si>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</si>
  <si>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</si>
  <si>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</si>
  <si>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</si>
  <si>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</si>
  <si>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</si>
  <si>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</si>
  <si>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</si>
  <si>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</si>
  <si>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</si>
  <si>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</si>
  <si>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</si>
  <si>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</si>
  <si>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</si>
  <si>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</si>
  <si>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</si>
  <si>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</si>
  <si>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</si>
  <si>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</si>
  <si>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</si>
  <si>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</si>
  <si>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</si>
  <si>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</si>
  <si>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</si>
  <si>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</si>
  <si>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</si>
  <si>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</si>
  <si>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</si>
  <si>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</si>
  <si>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</si>
  <si>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</si>
  <si>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</si>
  <si>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</si>
  <si>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</si>
  <si>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</si>
  <si>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</si>
  <si>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</si>
  <si>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</si>
  <si>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</si>
  <si>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</si>
  <si>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</si>
  <si>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</si>
  <si>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</si>
  <si>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</si>
  <si>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</si>
  <si>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</si>
  <si>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</si>
  <si>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</si>
  <si>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</si>
  <si>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</si>
  <si>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</si>
  <si>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</si>
  <si>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</si>
  <si>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</si>
  <si>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</si>
  <si>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</si>
  <si>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</si>
  <si>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</si>
  <si>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</si>
  <si>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</si>
  <si>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</si>
  <si>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</si>
  <si>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</si>
  <si>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</si>
  <si>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</si>
  <si>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</si>
  <si>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</si>
  <si>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</si>
  <si>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</si>
  <si>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</si>
  <si>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</si>
  <si>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</si>
  <si>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</si>
  <si>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</si>
  <si>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</si>
  <si>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</si>
  <si>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</si>
  <si>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</si>
  <si>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</si>
  <si>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</si>
  <si>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</si>
  <si>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</si>
  <si>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</si>
  <si>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</si>
  <si>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</si>
  <si>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</si>
  <si>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</si>
  <si>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</si>
  <si>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</si>
  <si>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</si>
  <si>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</si>
  <si>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</si>
  <si>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</si>
  <si>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</si>
  <si>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</si>
  <si>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</si>
  <si>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</si>
  <si>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</si>
  <si>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</si>
  <si>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</si>
  <si>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</si>
  <si>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</si>
  <si>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</si>
  <si>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</si>
  <si>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</si>
  <si>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</si>
  <si>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</si>
  <si>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</si>
  <si>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</si>
  <si>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</si>
  <si>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</si>
  <si>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</si>
  <si>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</si>
  <si>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</si>
  <si>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</si>
  <si>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</si>
  <si>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</si>
  <si>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</si>
  <si>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</si>
  <si>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</si>
  <si>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</si>
  <si>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</si>
  <si>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</si>
  <si>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</si>
  <si>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</si>
  <si>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</si>
  <si>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</si>
  <si>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</si>
  <si>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</si>
  <si>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</si>
  <si>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</si>
  <si>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</si>
  <si>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</si>
  <si>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</si>
  <si>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</si>
  <si>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</si>
  <si>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</si>
  <si>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</si>
  <si>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</si>
  <si>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</si>
  <si>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</si>
  <si>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</si>
  <si>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</si>
  <si>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</si>
  <si>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</si>
  <si>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</si>
  <si>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</si>
  <si>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</si>
  <si>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</si>
  <si>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</si>
  <si>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</si>
  <si>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</si>
  <si>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</si>
  <si>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</si>
  <si>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</si>
  <si>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</si>
  <si>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</si>
  <si>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</si>
  <si>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</si>
  <si>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</si>
  <si>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</si>
  <si>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</si>
  <si>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</si>
  <si>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</si>
  <si>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</si>
  <si>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</si>
  <si>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</si>
  <si>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</si>
  <si>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</si>
  <si>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</si>
  <si>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</si>
  <si>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</si>
  <si>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</si>
  <si>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</si>
  <si>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</si>
  <si>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</si>
  <si>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</si>
  <si>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</si>
  <si>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</si>
  <si>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</si>
  <si>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</si>
  <si>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</si>
  <si>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</si>
  <si>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</si>
  <si>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</si>
  <si>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</si>
  <si>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</si>
  <si>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</si>
  <si>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</si>
  <si>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</si>
  <si>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</si>
  <si>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</si>
  <si>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</si>
  <si>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</si>
  <si>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</si>
  <si>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</si>
  <si>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</si>
  <si>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</si>
  <si>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</si>
  <si>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</si>
  <si>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</si>
  <si>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</si>
  <si>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</si>
  <si>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</si>
  <si>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</si>
  <si>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</si>
  <si>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</si>
  <si>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</si>
  <si>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</si>
  <si>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</si>
  <si>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</si>
  <si>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</si>
  <si>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</si>
  <si>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</si>
  <si>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</si>
  <si>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</si>
  <si>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</si>
  <si>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</si>
  <si>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</si>
  <si>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</si>
  <si>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</si>
  <si>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</si>
  <si>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</si>
  <si>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</si>
  <si>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</si>
  <si>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</si>
  <si>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</si>
  <si>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</si>
  <si>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</si>
  <si>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</si>
  <si>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</si>
  <si>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</si>
  <si>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</si>
  <si>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</si>
  <si>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</si>
  <si>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</si>
  <si>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</si>
  <si>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</si>
  <si>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</si>
  <si>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</si>
  <si>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</si>
  <si>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</si>
  <si>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</si>
  <si>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</si>
  <si>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</si>
  <si>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</si>
  <si>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</si>
  <si>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</si>
  <si>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</si>
  <si>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</si>
  <si>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</si>
  <si>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</si>
  <si>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</si>
  <si>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</si>
  <si>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</si>
  <si>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</si>
  <si>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</si>
  <si>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</si>
  <si>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</si>
  <si>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</si>
  <si>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</si>
  <si>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</si>
  <si>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</si>
  <si>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</si>
  <si>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</si>
  <si>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</si>
  <si>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</si>
  <si>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</si>
  <si>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</si>
  <si>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</si>
  <si>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</si>
  <si>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</si>
  <si>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</si>
  <si>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</si>
  <si>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</si>
  <si>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</si>
  <si>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</si>
  <si>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</si>
  <si>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</si>
  <si>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</si>
  <si>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</si>
  <si>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</si>
  <si>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</si>
  <si>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</si>
  <si>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</si>
  <si>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</si>
  <si>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</si>
  <si>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</si>
  <si>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</si>
  <si>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</si>
  <si>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</si>
  <si>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</si>
  <si>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</si>
  <si>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</si>
  <si>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</si>
  <si>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</si>
  <si>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</si>
  <si>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</si>
  <si>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</si>
  <si>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</si>
  <si>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</si>
  <si>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</si>
  <si>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</si>
  <si>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</si>
  <si>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</si>
  <si>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</si>
  <si>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</si>
  <si>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</si>
  <si>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</si>
  <si>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</si>
  <si>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</si>
  <si>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</si>
  <si>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</si>
  <si>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</si>
  <si>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</si>
  <si>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</si>
  <si>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</si>
  <si>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</si>
  <si>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</si>
  <si>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</si>
  <si>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</si>
  <si>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</si>
  <si>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</si>
  <si>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</si>
  <si>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</si>
  <si>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</si>
  <si>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</si>
  <si>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</si>
  <si>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</si>
  <si>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</si>
  <si>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</si>
  <si>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</si>
  <si>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</si>
  <si>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</si>
  <si>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</si>
  <si>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</si>
  <si>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</si>
  <si>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</si>
  <si>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</si>
  <si>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</si>
  <si>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</si>
  <si>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</si>
  <si>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</si>
  <si>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</si>
  <si>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</si>
  <si>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</si>
  <si>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</si>
  <si>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</si>
  <si>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</si>
  <si>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</si>
  <si>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</si>
  <si>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</si>
  <si>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</si>
  <si>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</si>
  <si>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</si>
  <si>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</si>
  <si>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</si>
  <si>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</si>
  <si>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</si>
  <si>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</si>
  <si>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</si>
  <si>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</si>
  <si>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</si>
  <si>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</si>
  <si>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</si>
  <si>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</si>
  <si>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</si>
  <si>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</si>
  <si>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</si>
  <si>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</si>
  <si>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</si>
  <si>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</si>
  <si>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</si>
  <si>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</si>
  <si>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</si>
  <si>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</si>
  <si>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</si>
  <si>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</si>
  <si>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</si>
  <si>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</si>
  <si>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</si>
  <si>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</si>
  <si>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</si>
  <si>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</si>
  <si>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</si>
  <si>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</si>
  <si>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</si>
  <si>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</si>
  <si>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</si>
  <si>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</si>
  <si>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</si>
  <si>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</si>
  <si>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</si>
  <si>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</si>
  <si>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</si>
  <si>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</si>
  <si>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</si>
  <si>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</si>
  <si>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</si>
  <si>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</si>
  <si>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</si>
  <si>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</si>
  <si>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</si>
  <si>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</si>
  <si>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</si>
  <si>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</si>
  <si>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</si>
  <si>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</si>
  <si>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</si>
  <si>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</si>
  <si>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</si>
  <si>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</si>
  <si>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</si>
  <si>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</si>
  <si>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</si>
  <si>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</si>
  <si>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</si>
  <si>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</si>
  <si>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</si>
  <si>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</si>
  <si>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</si>
  <si>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</si>
  <si>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</si>
  <si>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</si>
  <si>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</si>
  <si>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</si>
  <si>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</si>
  <si>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</si>
  <si>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</si>
  <si>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</si>
  <si>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</si>
  <si>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</si>
  <si>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</si>
  <si>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</si>
  <si>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</si>
  <si>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</si>
  <si>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</si>
  <si>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</si>
  <si>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</si>
  <si>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</si>
  <si>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</si>
  <si>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</si>
  <si>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</si>
  <si>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</si>
  <si>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</si>
  <si>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</si>
  <si>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</si>
  <si>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</si>
  <si>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</si>
  <si>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</si>
  <si>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</si>
  <si>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</si>
  <si>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</si>
  <si>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</si>
  <si>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</si>
  <si>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</si>
  <si>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</si>
  <si>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</si>
  <si>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</si>
  <si>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</si>
  <si>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</si>
  <si>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</si>
  <si>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</si>
  <si>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</si>
  <si>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</si>
  <si>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</si>
  <si>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</si>
  <si>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</si>
  <si>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</si>
  <si>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</si>
  <si>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</si>
  <si>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</si>
  <si>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</si>
  <si>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</si>
  <si>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</si>
  <si>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</si>
  <si>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</si>
  <si>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</si>
  <si>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</si>
  <si>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</si>
  <si>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</si>
  <si>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</si>
  <si>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</si>
  <si>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</si>
  <si>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</si>
  <si>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</si>
  <si>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</si>
  <si>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</si>
  <si>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</si>
  <si>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</si>
  <si>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</si>
  <si>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</si>
  <si>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</si>
  <si>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</si>
  <si>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</si>
  <si>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</si>
  <si>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</si>
  <si>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</si>
  <si>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</si>
  <si>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</si>
  <si>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</si>
  <si>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</si>
  <si>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</si>
  <si>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</si>
  <si>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</si>
  <si>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</si>
  <si>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</si>
  <si>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</si>
  <si>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</si>
  <si>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</si>
  <si>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</si>
  <si>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</si>
  <si>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</si>
  <si>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</si>
  <si>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</si>
  <si>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</si>
  <si>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</si>
  <si>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</si>
  <si>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</si>
  <si>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</si>
  <si>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</si>
  <si>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</si>
  <si>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</si>
  <si>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</si>
  <si>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</si>
  <si>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</si>
  <si>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</si>
  <si>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</si>
  <si>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</si>
  <si>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</si>
  <si>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</si>
  <si>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</si>
  <si>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</si>
  <si>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</si>
  <si>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</si>
  <si>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</si>
  <si>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</si>
  <si>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</si>
  <si>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</si>
  <si>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</si>
  <si>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</si>
  <si>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</si>
  <si>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</si>
  <si>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</si>
  <si>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</si>
  <si>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</si>
  <si>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</si>
  <si>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</si>
  <si>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</si>
  <si>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</si>
  <si>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</si>
  <si>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</si>
  <si>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</si>
  <si>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</si>
  <si>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</si>
  <si>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</si>
  <si>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</si>
  <si>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</si>
  <si>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</si>
  <si>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</si>
  <si>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</si>
  <si>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</si>
  <si>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</si>
  <si>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</si>
  <si>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</si>
  <si>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</si>
  <si>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</si>
  <si>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</si>
  <si>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</si>
  <si>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</si>
  <si>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</si>
  <si>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</si>
  <si>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</si>
  <si>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</si>
  <si>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</si>
  <si>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</si>
  <si>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</si>
  <si>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</si>
  <si>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</si>
  <si>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</si>
  <si>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</si>
  <si>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</si>
  <si>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</si>
  <si>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</si>
  <si>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</si>
  <si>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</si>
  <si>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</si>
  <si>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</si>
  <si>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</si>
  <si>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</si>
  <si>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</si>
  <si>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</si>
  <si>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</si>
  <si>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</si>
  <si>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</si>
  <si>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</si>
  <si>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</si>
  <si>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</si>
  <si>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</si>
  <si>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</si>
  <si>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</si>
  <si>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</si>
  <si>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</si>
  <si>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</si>
  <si>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</si>
  <si>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</si>
  <si>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</si>
  <si>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</si>
  <si>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</si>
  <si>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</si>
  <si>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</si>
  <si>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</si>
  <si>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</si>
  <si>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</si>
  <si>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</si>
  <si>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</si>
  <si>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</si>
  <si>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</si>
  <si>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</si>
  <si>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</si>
  <si>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</si>
  <si>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</si>
  <si>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</si>
  <si>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</si>
  <si>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</si>
  <si>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</si>
  <si>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</si>
  <si>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</si>
  <si>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</si>
  <si>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</si>
  <si>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</si>
  <si>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</si>
  <si>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</si>
  <si>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</si>
  <si>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</si>
  <si>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</si>
  <si>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</si>
  <si>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</si>
  <si>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</si>
  <si>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</si>
  <si>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</si>
  <si>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</si>
  <si>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</si>
  <si>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</si>
  <si>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</si>
  <si>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</si>
  <si>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</si>
  <si>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</si>
  <si>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</si>
  <si>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</si>
  <si>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</si>
  <si>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</si>
  <si>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</si>
  <si>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</si>
  <si>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</si>
  <si>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</si>
  <si>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</si>
  <si>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</si>
  <si>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</si>
  <si>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</si>
  <si>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</si>
  <si>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</si>
  <si>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</si>
  <si>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</si>
  <si>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</si>
  <si>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</si>
  <si>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</si>
  <si>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</si>
  <si>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</si>
  <si>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</si>
  <si>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</si>
  <si>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</si>
  <si>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</si>
  <si>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</si>
  <si>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</si>
  <si>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</si>
  <si>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</si>
  <si>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</si>
  <si>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</si>
  <si>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</si>
  <si>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</si>
  <si>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</si>
  <si>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</si>
  <si>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</si>
  <si>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</si>
  <si>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</si>
  <si>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</si>
  <si>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</si>
  <si>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</si>
  <si>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</si>
  <si>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</si>
  <si>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</si>
  <si>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</si>
  <si>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</si>
  <si>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</si>
  <si>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</si>
  <si>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</si>
  <si>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</si>
  <si>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</si>
  <si>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</si>
  <si>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</si>
  <si>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</si>
  <si>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</si>
  <si>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</si>
  <si>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</si>
  <si>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</si>
  <si>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</si>
  <si>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</si>
  <si>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</si>
  <si>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</si>
  <si>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</si>
  <si>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</si>
  <si>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</si>
  <si>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</si>
  <si>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</si>
  <si>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</si>
  <si>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</si>
  <si>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</si>
  <si>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</si>
  <si>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</si>
  <si>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</si>
  <si>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</si>
  <si>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</si>
  <si>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</si>
  <si>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</si>
  <si>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</si>
  <si>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</si>
  <si>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</si>
  <si>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</si>
  <si>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</si>
  <si>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</si>
  <si>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</si>
  <si>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</si>
  <si>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</si>
  <si>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</si>
  <si>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</si>
  <si>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</si>
  <si>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</si>
  <si>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</si>
  <si>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</si>
  <si>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</si>
  <si>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</si>
  <si>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</si>
  <si>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</si>
  <si>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</si>
  <si>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</si>
  <si>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</si>
  <si>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</si>
  <si>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</si>
  <si>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</si>
  <si>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</si>
  <si>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</si>
  <si>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</si>
  <si>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</si>
  <si>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</si>
  <si>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</si>
  <si>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</si>
  <si>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</si>
  <si>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</si>
  <si>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</si>
  <si>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</si>
  <si>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</si>
  <si>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</si>
  <si>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</si>
  <si>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</si>
  <si>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</si>
  <si>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</si>
  <si>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</si>
  <si>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</si>
  <si>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</si>
  <si>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</si>
  <si>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</si>
  <si>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</si>
  <si>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</si>
  <si>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</si>
  <si>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</si>
  <si>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</si>
  <si>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</si>
  <si>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</si>
  <si>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</si>
  <si>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</si>
  <si>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</si>
  <si>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</si>
  <si>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</si>
  <si>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</si>
  <si>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</si>
  <si>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</si>
  <si>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</si>
  <si>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</si>
  <si>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</si>
  <si>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</si>
  <si>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</si>
  <si>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</si>
  <si>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</si>
  <si>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</si>
  <si>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</si>
  <si>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</si>
  <si>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</si>
  <si>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</si>
  <si>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</si>
  <si>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</si>
  <si>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</si>
  <si>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</si>
  <si>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</si>
  <si>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</si>
  <si>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</si>
  <si>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</si>
  <si>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</si>
  <si>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</si>
  <si>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</si>
  <si>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</si>
  <si>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</si>
  <si>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</si>
  <si>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</si>
  <si>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</si>
  <si>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</si>
  <si>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</si>
  <si>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</si>
  <si>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</si>
  <si>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</si>
  <si>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</si>
  <si>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</si>
  <si>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</si>
  <si>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</si>
  <si>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</si>
  <si>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</si>
  <si>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</si>
  <si>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</si>
  <si>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</si>
  <si>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</si>
  <si>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</si>
  <si>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</si>
  <si>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</si>
  <si>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</si>
  <si>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</si>
  <si>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</si>
  <si>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</si>
  <si>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</si>
  <si>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</si>
  <si>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</si>
  <si>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</si>
  <si>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</si>
  <si>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</si>
  <si>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</si>
  <si>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</si>
  <si>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</si>
  <si>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</si>
  <si>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</si>
  <si>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</si>
  <si>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</si>
  <si>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</si>
  <si>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</si>
  <si>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</si>
  <si>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</si>
  <si>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</si>
  <si>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</si>
  <si>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</si>
  <si>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</si>
  <si>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</si>
  <si>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</si>
  <si>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</si>
  <si>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</si>
  <si>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</si>
  <si>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</si>
  <si>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</si>
  <si>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</si>
  <si>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</si>
  <si>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</si>
  <si>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</si>
  <si>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</si>
  <si>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</si>
  <si>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</si>
  <si>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</si>
  <si>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</si>
  <si>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</si>
  <si>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</si>
  <si>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</si>
  <si>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</si>
  <si>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</si>
  <si>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</si>
  <si>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</si>
  <si>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</si>
  <si>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</si>
  <si>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</si>
  <si>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</si>
  <si>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</si>
  <si>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</si>
  <si>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</si>
  <si>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</si>
  <si>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</si>
  <si>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</si>
  <si>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</si>
  <si>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</si>
  <si>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</si>
  <si>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</si>
  <si>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</si>
  <si>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</si>
  <si>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</si>
  <si>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</si>
  <si>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</si>
  <si>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</si>
  <si>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</si>
  <si>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</si>
  <si>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</si>
  <si>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</si>
  <si>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</si>
  <si>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</si>
  <si>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</si>
  <si>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</si>
  <si>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</si>
  <si>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</si>
  <si>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</si>
  <si>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</si>
  <si>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</si>
  <si>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</si>
  <si>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</si>
  <si>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</si>
  <si>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</si>
  <si>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</si>
  <si>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</si>
  <si>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</si>
  <si>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</si>
  <si>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</si>
  <si>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</si>
  <si>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</si>
  <si>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</si>
  <si>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</si>
  <si>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</si>
  <si>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</si>
  <si>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</si>
  <si>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</si>
  <si>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</si>
  <si>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</si>
  <si>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</si>
  <si>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</si>
  <si>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</si>
  <si>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</si>
  <si>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</si>
  <si>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</si>
  <si>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</si>
  <si>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</si>
  <si>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</si>
  <si>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</si>
  <si>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</si>
  <si>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</si>
  <si>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</si>
  <si>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</si>
  <si>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</si>
  <si>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</si>
  <si>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</si>
  <si>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</si>
  <si>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</si>
  <si>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</si>
  <si>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</si>
  <si>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</si>
  <si>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</si>
  <si>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</si>
  <si>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</si>
  <si>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</si>
  <si>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</si>
  <si>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</si>
  <si>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</si>
  <si>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</si>
  <si>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</si>
  <si>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</si>
  <si>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</si>
  <si>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</si>
  <si>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</si>
  <si>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</si>
  <si>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</si>
  <si>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</si>
  <si>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</si>
  <si>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</si>
  <si>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</si>
  <si>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</si>
  <si>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</si>
  <si>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</si>
  <si>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</si>
  <si>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</si>
  <si>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</si>
  <si>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</si>
  <si>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</si>
  <si>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</si>
  <si>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</si>
  <si>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</si>
  <si>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</si>
  <si>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</si>
  <si>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</si>
  <si>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</si>
  <si>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</si>
  <si>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</si>
  <si>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</si>
  <si>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</si>
  <si>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</si>
  <si>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</si>
  <si>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</si>
  <si>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</si>
  <si>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</si>
  <si>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</si>
  <si>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</si>
  <si>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</si>
  <si>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</si>
  <si>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</si>
  <si>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</si>
  <si>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</si>
  <si>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</si>
  <si>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</si>
  <si>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</si>
  <si>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</si>
  <si>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</si>
  <si>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</si>
  <si>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</si>
  <si>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</si>
  <si>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</si>
  <si>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</si>
  <si>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</si>
  <si>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</si>
  <si>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</si>
  <si>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</si>
  <si>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</si>
  <si>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</si>
  <si>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</si>
  <si>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</si>
  <si>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</si>
  <si>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</si>
  <si>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</si>
  <si>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</si>
  <si>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</si>
  <si>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</si>
  <si>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</si>
  <si>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</si>
  <si>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</si>
  <si>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</si>
  <si>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</si>
  <si>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</si>
  <si>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</si>
  <si>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</si>
  <si>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</si>
  <si>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</si>
  <si>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</si>
  <si>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</si>
  <si>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</si>
  <si>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</si>
  <si>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</si>
  <si>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</si>
  <si>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</si>
  <si>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</si>
  <si>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</si>
  <si>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</si>
  <si>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</si>
  <si>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</si>
  <si>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</si>
  <si>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</si>
  <si>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</si>
  <si>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</si>
  <si>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</si>
  <si>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</si>
  <si>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</si>
  <si>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</si>
  <si>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</si>
  <si>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</si>
  <si>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</si>
  <si>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</si>
  <si>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</si>
  <si>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</si>
  <si>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</si>
  <si>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</si>
  <si>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</si>
  <si>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</si>
  <si>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</si>
  <si>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</si>
  <si>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</si>
  <si>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</si>
  <si>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</si>
  <si>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</si>
  <si>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</si>
  <si>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</si>
  <si>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</si>
  <si>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</si>
  <si>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</si>
  <si>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</si>
  <si>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</si>
  <si>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</si>
  <si>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</si>
  <si>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</si>
  <si>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</si>
  <si>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</si>
  <si>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</si>
  <si>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</si>
  <si>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</si>
  <si>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</si>
  <si>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</si>
  <si>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</si>
  <si>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</si>
  <si>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</si>
  <si>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</si>
  <si>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</si>
  <si>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</si>
  <si>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</si>
  <si>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</si>
  <si>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</si>
  <si>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</si>
  <si>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</si>
  <si>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</si>
  <si>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</si>
  <si>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</si>
  <si>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</si>
  <si>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</si>
  <si>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</si>
  <si>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</si>
  <si>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</si>
  <si>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</si>
  <si>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</si>
  <si>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</si>
  <si>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</si>
  <si>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</si>
  <si>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</si>
  <si>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</si>
  <si>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</si>
  <si>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</si>
  <si>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</si>
  <si>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</si>
  <si>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</si>
  <si>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</si>
  <si>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</si>
  <si>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</si>
  <si>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</si>
  <si>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</si>
  <si>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</si>
  <si>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</si>
  <si>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</si>
  <si>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</si>
  <si>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</si>
  <si>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</si>
  <si>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</si>
  <si>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</si>
  <si>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</si>
  <si>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</si>
  <si>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</si>
  <si>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</si>
  <si>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</si>
  <si>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</si>
  <si>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</si>
  <si>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</si>
  <si>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</si>
  <si>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</si>
  <si>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</si>
  <si>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</si>
  <si>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</si>
  <si>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</si>
  <si>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</si>
  <si>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</si>
  <si>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</si>
  <si>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</si>
  <si>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</si>
  <si>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</si>
  <si>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</si>
  <si>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</si>
  <si>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</si>
  <si>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</si>
  <si>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</si>
  <si>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</si>
  <si>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</si>
  <si>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</si>
  <si>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</si>
  <si>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</si>
  <si>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</si>
  <si>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</si>
  <si>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</si>
  <si>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</si>
  <si>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</si>
  <si>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</si>
  <si>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</si>
  <si>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</si>
  <si>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</si>
  <si>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</si>
  <si>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</si>
  <si>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</si>
  <si>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</si>
  <si>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</si>
  <si>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</si>
  <si>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</si>
  <si>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</si>
  <si>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</si>
  <si>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</si>
  <si>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</si>
  <si>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</si>
  <si>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</si>
  <si>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</si>
  <si>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</si>
  <si>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</si>
  <si>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</si>
  <si>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</si>
  <si>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</si>
  <si>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</si>
  <si>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</si>
  <si>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</si>
  <si>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</si>
  <si>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</si>
  <si>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</si>
  <si>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</si>
  <si>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</si>
  <si>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</si>
  <si>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</si>
  <si>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</si>
  <si>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</si>
  <si>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</si>
  <si>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</si>
  <si>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</si>
  <si>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</si>
  <si>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</si>
  <si>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</si>
  <si>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</si>
  <si>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</si>
  <si>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</si>
  <si>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</si>
  <si>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</si>
  <si>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</si>
  <si>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</si>
  <si>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</si>
  <si>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</si>
  <si>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</si>
  <si>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</si>
  <si>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</si>
  <si>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</si>
  <si>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</si>
  <si>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</si>
  <si>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</si>
  <si>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</si>
  <si>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</si>
  <si>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</si>
  <si>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</si>
  <si>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</si>
  <si>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</si>
  <si>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</si>
  <si>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</si>
  <si>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</si>
  <si>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</si>
  <si>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</si>
  <si>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</si>
  <si>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</si>
  <si>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</si>
  <si>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</si>
  <si>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</si>
  <si>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</si>
  <si>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</si>
  <si>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</si>
  <si>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</si>
  <si>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</si>
  <si>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</si>
  <si>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</si>
  <si>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</si>
  <si>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</si>
  <si>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</si>
  <si>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</si>
  <si>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</si>
  <si>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</si>
  <si>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</si>
  <si>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</si>
  <si>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</si>
  <si>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</si>
  <si>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</si>
  <si>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</si>
  <si>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</si>
  <si>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</si>
  <si>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</si>
  <si>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</si>
  <si>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</si>
  <si>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</si>
  <si>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</si>
  <si>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</si>
  <si>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</si>
  <si>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</si>
  <si>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</si>
  <si>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</si>
  <si>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</si>
  <si>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</si>
  <si>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</si>
  <si>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</si>
  <si>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</si>
  <si>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</si>
  <si>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</si>
  <si>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</si>
  <si>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</si>
  <si>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</si>
  <si>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</si>
  <si>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</si>
  <si>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</si>
  <si>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</si>
  <si>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</si>
  <si>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</si>
  <si>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</si>
  <si>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</si>
  <si>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</si>
  <si>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</si>
  <si>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</si>
  <si>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</si>
  <si>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</si>
  <si>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</si>
  <si>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</si>
  <si>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</si>
  <si>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</si>
  <si>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</si>
  <si>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</si>
  <si>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</si>
  <si>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</si>
  <si>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</si>
  <si>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</si>
  <si>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</si>
  <si>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</si>
  <si>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</si>
  <si>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</si>
  <si>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</si>
  <si>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</si>
  <si>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</si>
  <si>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</si>
  <si>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</si>
  <si>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</si>
  <si>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</si>
  <si>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</si>
  <si>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</si>
  <si>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</si>
  <si>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</si>
  <si>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</si>
  <si>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</si>
  <si>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</si>
  <si>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</si>
  <si>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</si>
  <si>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</si>
  <si>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</si>
  <si>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</si>
  <si>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</si>
  <si>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</si>
  <si>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</si>
  <si>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</si>
  <si>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</si>
  <si>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</si>
  <si>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</si>
  <si>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</si>
  <si>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</si>
  <si>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</si>
  <si>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</si>
  <si>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</si>
  <si>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</si>
  <si>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</si>
  <si>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</si>
  <si>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</si>
  <si>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</si>
  <si>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</si>
  <si>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</si>
  <si>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</si>
  <si>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</si>
  <si>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</si>
  <si>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</si>
  <si>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</si>
  <si>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</si>
  <si>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</si>
  <si>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</si>
  <si>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</si>
  <si>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</si>
  <si>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</si>
  <si>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</si>
  <si>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</si>
  <si>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</si>
  <si>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</si>
  <si>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</si>
  <si>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</si>
  <si>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</si>
  <si>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</si>
  <si>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</si>
  <si>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</si>
  <si>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</si>
  <si>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</si>
  <si>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</si>
  <si>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</si>
  <si>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</si>
  <si>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</si>
  <si>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</si>
  <si>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</si>
  <si>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</si>
  <si>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</si>
  <si>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</si>
  <si>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</si>
  <si>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</si>
  <si>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</si>
  <si>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</si>
  <si>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</si>
  <si>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</si>
  <si>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</si>
  <si>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</si>
  <si>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</si>
  <si>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</si>
  <si>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</si>
  <si>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</si>
  <si>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</si>
  <si>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</si>
  <si>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</si>
  <si>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</si>
  <si>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</si>
  <si>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</si>
  <si>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</si>
  <si>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</si>
  <si>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</si>
  <si>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</si>
  <si>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</si>
  <si>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</si>
  <si>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</si>
  <si>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</si>
  <si>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</si>
  <si>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</si>
  <si>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</si>
  <si>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</si>
  <si>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</si>
  <si>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</si>
  <si>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</si>
  <si>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</si>
  <si>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</si>
  <si>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</si>
  <si>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</si>
  <si>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</si>
  <si>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</si>
  <si>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</si>
  <si>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</si>
  <si>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</si>
  <si>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</si>
  <si>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</si>
  <si>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</si>
  <si>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</si>
  <si>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</si>
  <si>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</si>
  <si>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</si>
  <si>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</si>
  <si>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</si>
  <si>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</si>
  <si>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</si>
  <si>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</si>
  <si>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</si>
  <si>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</si>
  <si>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</si>
  <si>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</si>
  <si>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</si>
  <si>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</si>
  <si>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</si>
  <si>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</si>
  <si>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</si>
  <si>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</si>
  <si>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</si>
  <si>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</si>
  <si>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</si>
  <si>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</si>
  <si>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</si>
  <si>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</si>
  <si>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</si>
  <si>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</si>
  <si>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</si>
  <si>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</si>
  <si>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</si>
  <si>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</si>
  <si>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</si>
  <si>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</si>
  <si>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</si>
  <si>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</si>
  <si>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</si>
  <si>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</si>
  <si>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</si>
  <si>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</si>
  <si>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</si>
  <si>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</si>
  <si>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</si>
  <si>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</si>
  <si>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</si>
  <si>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</si>
  <si>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</si>
  <si>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</si>
  <si>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</si>
  <si>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</si>
  <si>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</si>
  <si>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</si>
  <si>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</si>
  <si>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</si>
  <si>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</si>
  <si>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</si>
  <si>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</si>
  <si>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</si>
  <si>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</si>
  <si>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</si>
  <si>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</si>
  <si>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</si>
  <si>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</si>
  <si>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</si>
  <si>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</si>
  <si>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</si>
  <si>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</si>
  <si>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</si>
  <si>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</si>
  <si>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</si>
  <si>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</si>
  <si>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</si>
  <si>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</si>
  <si>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</si>
  <si>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</si>
  <si>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</si>
  <si>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</si>
  <si>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</si>
  <si>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</si>
  <si>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</si>
  <si>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</si>
  <si>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</si>
  <si>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</si>
  <si>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</si>
  <si>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</si>
  <si>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</si>
  <si>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</si>
  <si>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</si>
  <si>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</si>
  <si>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</si>
  <si>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</si>
  <si>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</si>
  <si>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</si>
  <si>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</si>
  <si>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</si>
  <si>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</si>
  <si>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</si>
  <si>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</si>
  <si>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</si>
  <si>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</si>
  <si>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</si>
  <si>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</si>
  <si>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</si>
  <si>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</si>
  <si>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</si>
  <si>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</si>
  <si>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</si>
  <si>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</si>
  <si>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</si>
  <si>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</si>
  <si>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</si>
  <si>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</si>
  <si>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</si>
  <si>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</si>
  <si>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</si>
  <si>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</si>
  <si>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</si>
  <si>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</si>
  <si>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</si>
  <si>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</si>
  <si>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</si>
  <si>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</si>
  <si>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</si>
  <si>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</si>
  <si>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</si>
  <si>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</si>
  <si>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</si>
  <si>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</si>
  <si>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</si>
  <si>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</si>
  <si>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</si>
  <si>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</si>
  <si>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</si>
  <si>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</si>
  <si>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</si>
  <si>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</si>
  <si>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</si>
  <si>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</si>
  <si>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</si>
  <si>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</si>
  <si>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</si>
  <si>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</si>
  <si>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</si>
  <si>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</si>
  <si>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</si>
  <si>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</si>
  <si>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</si>
  <si>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</si>
  <si>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</si>
  <si>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</si>
  <si>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</si>
  <si>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</si>
  <si>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</si>
  <si>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</si>
  <si>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</si>
  <si>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</si>
  <si>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</si>
  <si>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</si>
  <si>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</si>
  <si>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</si>
  <si>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</si>
  <si>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</si>
  <si>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</si>
  <si>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</si>
  <si>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</si>
  <si>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</si>
  <si>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</si>
  <si>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</si>
  <si>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</si>
  <si>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</si>
  <si>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</si>
  <si>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</si>
  <si>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</si>
  <si>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</si>
  <si>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</si>
  <si>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</si>
  <si>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</si>
  <si>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</si>
  <si>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</si>
  <si>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</si>
  <si>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</si>
  <si>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</si>
  <si>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</si>
  <si>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</si>
  <si>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</si>
  <si>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</si>
  <si>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</si>
  <si>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</si>
  <si>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</si>
  <si>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</si>
  <si>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</si>
  <si>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</si>
  <si>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</si>
  <si>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</si>
  <si>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</si>
  <si>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</si>
  <si>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</si>
  <si>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</si>
  <si>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</si>
  <si>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</si>
  <si>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</si>
  <si>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</si>
  <si>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</si>
  <si>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</si>
  <si>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</si>
  <si>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</si>
  <si>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</si>
  <si>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</si>
  <si>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</si>
  <si>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</si>
  <si>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</si>
  <si>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</si>
  <si>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</si>
  <si>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</si>
  <si>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</si>
  <si>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</si>
  <si>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</si>
  <si>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</si>
  <si>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</si>
  <si>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</si>
  <si>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</si>
  <si>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</si>
  <si>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</si>
  <si>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</si>
  <si>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</si>
  <si>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</si>
  <si>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</si>
  <si>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</si>
  <si>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</si>
  <si>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</si>
  <si>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</si>
  <si>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</si>
  <si>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</si>
  <si>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</si>
  <si>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</si>
  <si>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</si>
  <si>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</si>
  <si>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</si>
  <si>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</si>
  <si>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</si>
  <si>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</si>
  <si>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</si>
  <si>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</si>
  <si>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</si>
  <si>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</si>
  <si>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</si>
  <si>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</si>
  <si>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</si>
  <si>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</si>
  <si>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</si>
  <si>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</si>
  <si>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</si>
  <si>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</si>
  <si>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</si>
  <si>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</si>
  <si>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</si>
  <si>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</si>
  <si>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</si>
  <si>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</si>
  <si>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</si>
  <si>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</si>
  <si>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</si>
  <si>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</si>
  <si>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</si>
  <si>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</si>
  <si>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</si>
  <si>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</si>
  <si>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</si>
  <si>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</si>
  <si>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</si>
  <si>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</si>
  <si>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</si>
  <si>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</si>
  <si>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</si>
  <si>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</si>
  <si>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</si>
  <si>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</si>
  <si>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</si>
  <si>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</si>
  <si>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</si>
  <si>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</si>
  <si>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</si>
  <si>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</si>
  <si>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</si>
  <si>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</si>
  <si>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</si>
  <si>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</si>
  <si>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</si>
  <si>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</si>
  <si>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</si>
  <si>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</si>
  <si>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</si>
  <si>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</si>
  <si>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</si>
  <si>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</si>
  <si>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</si>
  <si>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</si>
  <si>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</si>
  <si>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</si>
  <si>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</si>
  <si>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</si>
  <si>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</si>
  <si>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</si>
  <si>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</si>
  <si>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</si>
  <si>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</si>
  <si>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</si>
  <si>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</si>
  <si>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</si>
  <si>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</si>
  <si>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</si>
  <si>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</si>
  <si>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</si>
  <si>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</si>
  <si>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</si>
  <si>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</si>
  <si>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</si>
  <si>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</si>
  <si>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</si>
  <si>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</si>
  <si>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</si>
  <si>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</si>
  <si>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</si>
  <si>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</si>
  <si>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</si>
  <si>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</si>
  <si>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</si>
  <si>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</si>
  <si>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</si>
  <si>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</si>
  <si>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</si>
  <si>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</si>
  <si>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</si>
  <si>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</si>
  <si>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</si>
  <si>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</si>
  <si>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</si>
  <si>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</si>
  <si>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</si>
  <si>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</si>
  <si>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</si>
  <si>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</si>
  <si>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</si>
  <si>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</si>
  <si>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</si>
  <si>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</si>
  <si>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</si>
  <si>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</si>
  <si>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</si>
  <si>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</si>
  <si>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</si>
  <si>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</si>
  <si>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</si>
  <si>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</si>
  <si>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</si>
  <si>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</si>
  <si>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</si>
  <si>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</si>
  <si>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</si>
  <si>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</si>
  <si>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</si>
  <si>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</si>
  <si>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</si>
  <si>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</si>
  <si>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</si>
  <si>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</si>
  <si>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</si>
  <si>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</si>
  <si>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</si>
  <si>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</si>
  <si>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</si>
  <si>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</si>
  <si>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</si>
  <si>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</si>
  <si>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</si>
  <si>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</si>
  <si>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</si>
  <si>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</si>
  <si>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</si>
  <si>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</si>
  <si>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</si>
  <si>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</si>
  <si>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</si>
  <si>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</si>
  <si>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</si>
  <si>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</si>
  <si>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</si>
  <si>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</si>
  <si>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</si>
  <si>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</si>
  <si>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</si>
  <si>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</si>
  <si>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</si>
  <si>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</si>
  <si>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</si>
  <si>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</si>
  <si>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</si>
  <si>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</si>
  <si>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</si>
  <si>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</si>
  <si>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</si>
  <si>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</si>
  <si>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</si>
  <si>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</si>
  <si>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</si>
  <si>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</si>
  <si>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</si>
  <si>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</si>
  <si>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</si>
  <si>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</si>
  <si>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</si>
  <si>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</si>
  <si>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</si>
  <si>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</si>
  <si>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</si>
  <si>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</si>
  <si>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</si>
  <si>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</si>
  <si>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</si>
  <si>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</si>
  <si>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</si>
  <si>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</si>
  <si>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</si>
  <si>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</si>
  <si>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</si>
  <si>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</si>
  <si>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</si>
  <si>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</si>
  <si>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</si>
  <si>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</si>
  <si>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</si>
  <si>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</si>
  <si>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</si>
  <si>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</si>
  <si>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</si>
  <si>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</si>
  <si>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</si>
  <si>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</si>
  <si>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</si>
  <si>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</si>
  <si>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</si>
  <si>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</si>
  <si>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</si>
  <si>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</si>
  <si>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</si>
  <si>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</si>
  <si>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</si>
  <si>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</si>
  <si>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</si>
  <si>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</si>
  <si>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</si>
  <si>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</si>
  <si>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</si>
  <si>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</si>
  <si>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</si>
  <si>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</si>
  <si>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</si>
  <si>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</si>
  <si>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</si>
  <si>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</si>
  <si>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</si>
  <si>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</si>
  <si>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</si>
  <si>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</si>
  <si>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</si>
  <si>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</si>
  <si>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</si>
  <si>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</si>
  <si>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</si>
  <si>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</si>
  <si>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</si>
  <si>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</si>
  <si>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</si>
  <si>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</si>
  <si>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</si>
  <si>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</si>
  <si>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</si>
  <si>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</si>
  <si>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</si>
  <si>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</si>
  <si>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</si>
  <si>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</si>
  <si>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</si>
  <si>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</si>
  <si>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</si>
  <si>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</si>
  <si>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</si>
  <si>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</si>
  <si>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</si>
  <si>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</si>
  <si>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</si>
  <si>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</si>
  <si>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</si>
  <si>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</si>
  <si>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</si>
  <si>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</si>
  <si>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</si>
  <si>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</si>
  <si>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</si>
  <si>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</si>
  <si>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</si>
  <si>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</si>
  <si>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</si>
  <si>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</si>
  <si>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</si>
  <si>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</si>
  <si>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</si>
  <si>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</si>
  <si>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</si>
  <si>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</si>
  <si>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</si>
  <si>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</si>
  <si>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</si>
  <si>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</si>
  <si>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</si>
  <si>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</si>
  <si>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</si>
  <si>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</si>
  <si>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</si>
  <si>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</si>
  <si>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</si>
  <si>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</si>
  <si>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</si>
  <si>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</si>
  <si>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</si>
  <si>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</si>
  <si>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</si>
  <si>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</si>
  <si>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</si>
  <si>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</si>
  <si>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</si>
  <si>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</si>
  <si>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</si>
  <si>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</si>
  <si>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</si>
  <si>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</si>
  <si>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</si>
  <si>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</si>
  <si>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</si>
  <si>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</si>
  <si>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</si>
  <si>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</si>
  <si>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</si>
  <si>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</si>
  <si>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</si>
  <si>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</si>
  <si>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</si>
  <si>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</si>
  <si>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</si>
  <si>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</si>
  <si>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</si>
  <si>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</si>
  <si>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</si>
  <si>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</si>
  <si>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</si>
  <si>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</si>
  <si>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</si>
  <si>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</si>
  <si>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</si>
  <si>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</si>
  <si>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</si>
  <si>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</si>
  <si>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</si>
  <si>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</si>
  <si>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</si>
  <si>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</si>
  <si>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</si>
  <si>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</si>
  <si>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</si>
  <si>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</si>
  <si>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</si>
  <si>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</si>
  <si>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</si>
  <si>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</si>
  <si>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</si>
  <si>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</si>
  <si>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</si>
  <si>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</si>
  <si>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</si>
  <si>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</si>
  <si>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</si>
  <si>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</si>
  <si>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</si>
  <si>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</si>
  <si>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</si>
  <si>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</si>
  <si>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</si>
  <si>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</si>
  <si>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</si>
  <si>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</si>
  <si>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</si>
  <si>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</si>
  <si>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</si>
  <si>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</si>
  <si>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</si>
  <si>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</si>
  <si>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</si>
  <si>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</si>
  <si>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</si>
  <si>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</si>
  <si>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</si>
  <si>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</si>
  <si>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</si>
  <si>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</si>
  <si>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</si>
  <si>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</si>
  <si>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</si>
  <si>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</si>
  <si>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</si>
  <si>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</si>
  <si>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</si>
  <si>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</si>
  <si>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</si>
  <si>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</si>
  <si>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</si>
  <si>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</si>
  <si>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</si>
  <si>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</si>
  <si>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</si>
  <si>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</si>
  <si>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</si>
  <si>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</si>
  <si>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</si>
  <si>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</si>
  <si>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</si>
  <si>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</si>
  <si>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</si>
  <si>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</si>
  <si>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</si>
  <si>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</si>
  <si>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</si>
  <si>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</si>
  <si>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</si>
  <si>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</si>
  <si>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</si>
  <si>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</si>
  <si>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</si>
  <si>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</si>
  <si>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</si>
  <si>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</si>
  <si>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</si>
  <si>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</si>
  <si>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</si>
  <si>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</si>
  <si>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</si>
  <si>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</si>
  <si>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</si>
  <si>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</si>
  <si>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</si>
  <si>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</si>
  <si>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</si>
  <si>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</si>
  <si>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</si>
  <si>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</si>
  <si>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</si>
  <si>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</si>
  <si>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</si>
  <si>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</si>
  <si>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</si>
  <si>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</si>
  <si>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</si>
  <si>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</si>
  <si>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</si>
  <si>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</si>
  <si>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</si>
  <si>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</si>
  <si>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</si>
  <si>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</si>
  <si>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</si>
  <si>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</si>
  <si>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</si>
  <si>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</si>
  <si>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</si>
  <si>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</si>
  <si>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</si>
  <si>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</si>
  <si>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</si>
  <si>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</si>
  <si>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</si>
  <si>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</si>
  <si>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</si>
  <si>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</si>
  <si>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</si>
  <si>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</si>
  <si>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</si>
  <si>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</si>
  <si>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</si>
  <si>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</si>
  <si>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</si>
  <si>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</si>
  <si>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</si>
  <si>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</si>
  <si>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</si>
  <si>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</si>
  <si>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</si>
  <si>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</si>
  <si>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</si>
  <si>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</si>
  <si>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</si>
  <si>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</si>
  <si>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</si>
  <si>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</si>
  <si>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</si>
  <si>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</si>
  <si>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</si>
  <si>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</si>
  <si>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</si>
  <si>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</si>
  <si>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</si>
  <si>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</si>
  <si>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</si>
  <si>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</si>
  <si>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</si>
  <si>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</si>
  <si>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</si>
  <si>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</si>
  <si>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</si>
  <si>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</si>
  <si>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</si>
  <si>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</si>
  <si>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</si>
  <si>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</si>
  <si>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</si>
  <si>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</si>
  <si>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</si>
  <si>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</si>
  <si>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</si>
  <si>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</si>
  <si>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</si>
  <si>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</si>
  <si>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</si>
  <si>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</si>
  <si>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</si>
  <si>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</si>
  <si>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</si>
  <si>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</si>
  <si>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</si>
  <si>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</si>
  <si>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</si>
  <si>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</si>
  <si>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</si>
  <si>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</si>
  <si>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</si>
  <si>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</si>
  <si>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</si>
  <si>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</si>
  <si>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</si>
  <si>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</si>
  <si>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</si>
  <si>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</si>
  <si>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</si>
  <si>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</si>
  <si>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</si>
  <si>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</si>
  <si>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</si>
  <si>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</si>
  <si>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</si>
  <si>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</si>
  <si>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</si>
  <si>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</si>
  <si>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</si>
  <si>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</si>
  <si>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</si>
  <si>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</si>
  <si>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</si>
  <si>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</si>
  <si>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</si>
  <si>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</si>
  <si>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</si>
  <si>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</si>
  <si>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</si>
  <si>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</si>
  <si>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</si>
  <si>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</si>
  <si>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</si>
  <si>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</si>
  <si>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</si>
  <si>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</si>
  <si>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</si>
  <si>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</si>
  <si>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</si>
  <si>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</si>
  <si>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</si>
  <si>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</si>
  <si>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</si>
  <si>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</si>
  <si>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</si>
  <si>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</si>
  <si>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</si>
  <si>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</si>
  <si>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</si>
  <si>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</si>
  <si>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</si>
  <si>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</si>
  <si>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</si>
  <si>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</si>
  <si>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</si>
  <si>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</si>
  <si>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</si>
  <si>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</si>
  <si>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</si>
  <si>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</si>
  <si>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</si>
  <si>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</si>
  <si>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</si>
  <si>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</si>
  <si>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</si>
  <si>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</si>
  <si>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</si>
  <si>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</si>
  <si>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</si>
  <si>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</si>
  <si>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</si>
  <si>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</si>
  <si>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</si>
  <si>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</si>
  <si>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</si>
  <si>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</si>
  <si>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</si>
  <si>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</si>
  <si>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</si>
  <si>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</si>
  <si>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</si>
  <si>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</si>
  <si>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</si>
  <si>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</si>
  <si>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</si>
  <si>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</si>
  <si>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</si>
  <si>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</si>
  <si>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</si>
  <si>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</si>
  <si>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</si>
  <si>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</si>
  <si>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</si>
  <si>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</si>
  <si>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</si>
  <si>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</si>
  <si>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</si>
  <si>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</si>
  <si>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</si>
  <si>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</si>
  <si>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</si>
  <si>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</si>
  <si>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</si>
  <si>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</si>
  <si>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</si>
  <si>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</si>
  <si>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</si>
  <si>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</si>
  <si>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</si>
  <si>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</si>
  <si>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</si>
  <si>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</si>
  <si>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</si>
  <si>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</si>
  <si>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</si>
  <si>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</si>
  <si>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</si>
  <si>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</si>
  <si>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</si>
  <si>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</si>
  <si>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</si>
  <si>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</si>
  <si>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</si>
  <si>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</si>
  <si>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</si>
  <si>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</si>
  <si>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</si>
  <si>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</si>
  <si>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</si>
  <si>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</si>
  <si>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</si>
  <si>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</si>
  <si>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</si>
  <si>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</si>
  <si>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</si>
  <si>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</si>
  <si>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</si>
  <si>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</si>
  <si>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</si>
  <si>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</si>
  <si>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</si>
  <si>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</si>
  <si>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</si>
  <si>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</si>
  <si>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</si>
  <si>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</si>
  <si>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</si>
  <si>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</si>
  <si>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</si>
  <si>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</si>
  <si>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</si>
  <si>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</si>
  <si>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</si>
  <si>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</si>
  <si>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</si>
  <si>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</si>
  <si>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</si>
  <si>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</si>
  <si>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</si>
  <si>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</si>
  <si>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</si>
  <si>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</si>
  <si>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</si>
  <si>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</si>
  <si>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</si>
  <si>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</si>
  <si>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</si>
  <si>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</si>
  <si>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</si>
  <si>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</si>
  <si>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</si>
  <si>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</si>
  <si>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</si>
  <si>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</si>
  <si>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</si>
  <si>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</si>
  <si>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</si>
  <si>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</si>
  <si>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</si>
  <si>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</si>
  <si>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</si>
  <si>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</si>
  <si>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</si>
  <si>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</si>
  <si>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</si>
  <si>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</si>
  <si>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</si>
  <si>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</si>
  <si>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</si>
  <si>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</si>
  <si>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</si>
  <si>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</si>
  <si>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</si>
  <si>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</si>
  <si>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</si>
  <si>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</si>
  <si>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</si>
  <si>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</si>
  <si>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</si>
  <si>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</si>
  <si>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</si>
  <si>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</si>
  <si>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</si>
  <si>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</si>
  <si>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</si>
  <si>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</si>
  <si>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</si>
  <si>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</si>
  <si>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</si>
  <si>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</si>
  <si>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</si>
  <si>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</si>
  <si>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</si>
  <si>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</si>
  <si>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</si>
  <si>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</si>
  <si>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</si>
  <si>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</si>
  <si>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</si>
  <si>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</si>
  <si>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</si>
  <si>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</si>
  <si>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</si>
  <si>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</si>
  <si>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</si>
  <si>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</si>
  <si>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</si>
  <si>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</si>
  <si>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</si>
  <si>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</si>
  <si>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</si>
  <si>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</si>
  <si>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</si>
  <si>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</si>
  <si>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</si>
  <si>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</si>
  <si>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</si>
  <si>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</si>
  <si>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</si>
  <si>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</si>
  <si>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</si>
  <si>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</si>
  <si>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</si>
  <si>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</si>
  <si>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</si>
  <si>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</si>
  <si>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</si>
  <si>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</si>
  <si>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</si>
  <si>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</si>
  <si>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</si>
  <si>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</si>
  <si>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</si>
  <si>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</si>
  <si>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</si>
  <si>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</si>
  <si>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</si>
  <si>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</si>
  <si>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</si>
  <si>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</si>
  <si>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</si>
  <si>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</si>
  <si>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</si>
  <si>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</si>
  <si>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</si>
  <si>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</si>
  <si>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</si>
  <si>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</si>
  <si>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</si>
  <si>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</si>
  <si>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</si>
  <si>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</si>
  <si>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</si>
  <si>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</si>
  <si>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</si>
  <si>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</si>
  <si>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</si>
  <si>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</si>
  <si>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</si>
  <si>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</si>
  <si>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</si>
  <si>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</si>
  <si>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</si>
  <si>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</si>
  <si>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</si>
  <si>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</si>
  <si>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</si>
  <si>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</si>
  <si>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</si>
  <si>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</si>
  <si>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</si>
  <si>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</si>
  <si>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</si>
  <si>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</si>
  <si>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</si>
  <si>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</si>
  <si>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</si>
  <si>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</si>
  <si>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</si>
  <si>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</si>
  <si>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</si>
  <si>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</si>
  <si>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</si>
  <si>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</si>
  <si>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</si>
  <si>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</si>
  <si>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</si>
  <si>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</si>
  <si>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</si>
  <si>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</si>
  <si>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</si>
  <si>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</si>
  <si>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</si>
  <si>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</si>
  <si>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</si>
  <si>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</si>
  <si>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</si>
  <si>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</si>
  <si>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</si>
  <si>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</si>
  <si>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</si>
  <si>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</si>
  <si>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</si>
  <si>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</si>
  <si>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</si>
  <si>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</si>
  <si>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</si>
  <si>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</si>
  <si>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</si>
  <si>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</si>
  <si>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</si>
  <si>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</si>
  <si>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</si>
  <si>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</si>
  <si>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</si>
  <si>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</si>
  <si>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</si>
  <si>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</si>
  <si>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</si>
  <si>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</si>
  <si>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</si>
  <si>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</si>
  <si>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</si>
  <si>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</si>
  <si>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</si>
  <si>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</si>
  <si>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</si>
  <si>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</si>
  <si>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</si>
  <si>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</si>
  <si>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</si>
  <si>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</si>
  <si>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</si>
  <si>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</si>
  <si>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</si>
  <si>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</si>
  <si>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</si>
  <si>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</si>
  <si>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</si>
  <si>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</si>
  <si>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</si>
  <si>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</si>
  <si>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</si>
  <si>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</si>
  <si>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</si>
  <si>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</si>
  <si>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</si>
  <si>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</si>
  <si>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</si>
  <si>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</si>
  <si>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</si>
  <si>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</si>
  <si>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</si>
  <si>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</si>
  <si>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</si>
  <si>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</si>
  <si>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</si>
  <si>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</si>
  <si>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</si>
  <si>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</si>
  <si>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</si>
  <si>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</si>
  <si>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</si>
  <si>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</si>
  <si>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</si>
  <si>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</si>
  <si>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</si>
  <si>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</si>
  <si>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</si>
  <si>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</si>
  <si>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</si>
  <si>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</si>
  <si>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</si>
  <si>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</si>
  <si>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</si>
  <si>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</si>
  <si>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</si>
  <si>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</si>
  <si>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</si>
  <si>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</si>
  <si>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</si>
  <si>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</si>
  <si>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</si>
  <si>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</si>
  <si>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</si>
  <si>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</si>
  <si>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</si>
  <si>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</si>
  <si>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</si>
  <si>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</si>
  <si>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</si>
  <si>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</si>
  <si>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</si>
  <si>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</si>
  <si>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</si>
  <si>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</si>
  <si>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</si>
  <si>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</si>
  <si>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</si>
  <si>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</si>
  <si>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</si>
  <si>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</si>
  <si>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</si>
  <si>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</si>
  <si>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</si>
  <si>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</si>
  <si>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</si>
  <si>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</si>
  <si>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</si>
  <si>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</si>
  <si>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</si>
  <si>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</si>
  <si>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</si>
  <si>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</si>
  <si>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</si>
  <si>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</si>
  <si>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</si>
  <si>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</si>
  <si>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</si>
  <si>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</si>
  <si>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</si>
  <si>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</si>
  <si>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</si>
  <si>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</si>
  <si>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</si>
  <si>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</si>
  <si>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</si>
  <si>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</si>
  <si>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</si>
  <si>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</si>
  <si>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</si>
  <si>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</si>
  <si>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</si>
  <si>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</si>
  <si>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</si>
  <si>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</si>
  <si>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</si>
  <si>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</si>
  <si>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</si>
  <si>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</si>
  <si>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</si>
  <si>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</si>
  <si>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</si>
  <si>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</si>
  <si>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</si>
  <si>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</si>
  <si>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</si>
  <si>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</si>
  <si>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</si>
  <si>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</si>
  <si>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</si>
  <si>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</si>
  <si>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</si>
  <si>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</si>
  <si>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</si>
  <si>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</si>
  <si>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</si>
  <si>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</si>
  <si>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</si>
  <si>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</si>
  <si>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</si>
  <si>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</si>
  <si>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</si>
  <si>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</si>
  <si>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</si>
  <si>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</si>
  <si>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</si>
  <si>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</si>
  <si>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</si>
  <si>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</si>
  <si>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</si>
  <si>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</si>
  <si>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</si>
  <si>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</si>
  <si>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</si>
  <si>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</si>
  <si>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</si>
  <si>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</si>
  <si>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</si>
  <si>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</si>
  <si>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</si>
  <si>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</si>
  <si>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</si>
  <si>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</si>
  <si>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</si>
  <si>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</si>
  <si>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</si>
  <si>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</si>
  <si>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</si>
  <si>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</si>
  <si>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</si>
  <si>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</si>
  <si>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</si>
  <si>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</si>
  <si>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</si>
  <si>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</si>
  <si>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</si>
  <si>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</si>
  <si>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</si>
  <si>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</si>
  <si>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</si>
  <si>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</si>
  <si>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</si>
  <si>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</si>
  <si>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</si>
  <si>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</si>
  <si>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</si>
  <si>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</si>
  <si>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</si>
  <si>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</si>
  <si>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</si>
  <si>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</si>
  <si>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</si>
  <si>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</si>
  <si>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</si>
  <si>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</si>
  <si>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</si>
  <si>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</si>
  <si>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</si>
  <si>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</si>
  <si>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</si>
  <si>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</si>
  <si>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</si>
  <si>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</si>
  <si>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</si>
  <si>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</si>
  <si>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</si>
  <si>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</si>
  <si>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</si>
  <si>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</si>
  <si>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</si>
  <si>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</si>
  <si>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</si>
  <si>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</si>
  <si>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</si>
  <si>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</si>
  <si>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</si>
  <si>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</si>
  <si>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</si>
  <si>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</si>
  <si>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</si>
  <si>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</si>
  <si>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</si>
  <si>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</si>
  <si>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</si>
  <si>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</si>
  <si>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</si>
  <si>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</si>
  <si>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</si>
  <si>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</si>
  <si>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</si>
  <si>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</si>
  <si>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</si>
  <si>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</si>
  <si>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</si>
  <si>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</si>
  <si>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</si>
  <si>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</si>
  <si>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</si>
  <si>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</si>
  <si>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</si>
  <si>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</si>
  <si>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</si>
  <si>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</si>
  <si>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</si>
  <si>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</si>
  <si>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</si>
  <si>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</si>
  <si>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</si>
  <si>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</si>
  <si>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</si>
  <si>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</si>
  <si>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</si>
  <si>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</si>
  <si>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</si>
  <si>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</si>
  <si>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</si>
  <si>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</si>
  <si>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</si>
  <si>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</si>
  <si>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</si>
  <si>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</si>
  <si>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</si>
  <si>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</si>
  <si>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</si>
  <si>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</si>
  <si>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</si>
  <si>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</si>
  <si>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</si>
  <si>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</si>
  <si>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</si>
  <si>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</si>
  <si>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</si>
  <si>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</si>
  <si>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</si>
  <si>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</si>
  <si>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</si>
  <si>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</si>
  <si>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</si>
  <si>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</si>
  <si>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</si>
  <si>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</si>
  <si>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</si>
  <si>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</si>
  <si>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</si>
  <si>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</si>
  <si>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</si>
  <si>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</si>
  <si>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</si>
  <si>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</si>
  <si>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</si>
  <si>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</si>
  <si>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</si>
  <si>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</si>
  <si>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</si>
  <si>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</si>
  <si>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</si>
  <si>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</si>
  <si>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</si>
  <si>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</si>
  <si>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</si>
  <si>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</si>
  <si>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</si>
  <si>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</si>
  <si>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</si>
  <si>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</si>
  <si>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</si>
  <si>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</si>
  <si>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</si>
  <si>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</si>
  <si>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</si>
  <si>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</si>
  <si>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</si>
  <si>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</si>
  <si>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</si>
  <si>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</si>
  <si>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</si>
  <si>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</si>
  <si>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</si>
  <si>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</si>
  <si>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</si>
  <si>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</si>
  <si>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</si>
  <si>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</si>
  <si>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</si>
  <si>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</si>
  <si>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</si>
  <si>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</si>
  <si>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</si>
  <si>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</si>
  <si>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</si>
  <si>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</si>
  <si>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</si>
  <si>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</si>
  <si>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</si>
  <si>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</si>
  <si>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</si>
  <si>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</si>
  <si>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</si>
  <si>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</si>
  <si>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</si>
  <si>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</si>
  <si>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</si>
  <si>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</si>
  <si>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</si>
  <si>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</si>
  <si>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</si>
  <si>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</si>
  <si>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</si>
  <si>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</si>
  <si>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</si>
  <si>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</si>
  <si>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</si>
  <si>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</si>
  <si>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</si>
  <si>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</si>
  <si>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</si>
  <si>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</si>
  <si>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</si>
  <si>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</si>
  <si>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</si>
  <si>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</si>
  <si>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</si>
  <si>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</si>
  <si>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</si>
  <si>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</si>
  <si>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</si>
  <si>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</si>
  <si>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</si>
  <si>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</si>
  <si>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</si>
  <si>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</si>
  <si>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</si>
  <si>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</si>
  <si>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</si>
  <si>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</si>
  <si>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</si>
  <si>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</si>
  <si>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</si>
  <si>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</si>
  <si>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</si>
  <si>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</si>
  <si>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</si>
  <si>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</si>
  <si>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</si>
  <si>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</si>
  <si>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</si>
  <si>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</si>
  <si>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</si>
  <si>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</si>
  <si>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</si>
  <si>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</si>
  <si>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</si>
  <si>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</si>
  <si>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</si>
  <si>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</si>
  <si>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</si>
  <si>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</si>
  <si>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</si>
  <si>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</si>
  <si>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</si>
  <si>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</si>
  <si>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</si>
  <si>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</si>
  <si>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</si>
  <si>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</si>
  <si>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</si>
  <si>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</si>
  <si>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</si>
  <si>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</si>
  <si>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</si>
  <si>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</si>
  <si>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</si>
  <si>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</si>
  <si>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</si>
  <si>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</si>
  <si>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</si>
  <si>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</si>
  <si>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</si>
  <si>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</si>
  <si>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</si>
  <si>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</si>
  <si>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</si>
  <si>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</si>
  <si>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</si>
  <si>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</si>
  <si>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</si>
  <si>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</si>
  <si>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</si>
  <si>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</si>
  <si>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</si>
  <si>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</si>
  <si>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</si>
  <si>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</si>
  <si>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</si>
  <si>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</si>
  <si>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</si>
  <si>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</si>
  <si>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</si>
  <si>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</si>
  <si>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</si>
  <si>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</si>
  <si>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</si>
  <si>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</si>
  <si>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</si>
  <si>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</si>
  <si>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</si>
  <si>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</si>
  <si>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</si>
  <si>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</si>
  <si>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</si>
  <si>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</si>
  <si>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</si>
  <si>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</si>
  <si>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</si>
  <si>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</si>
  <si>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</si>
  <si>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</si>
  <si>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</si>
  <si>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</si>
  <si>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</si>
  <si>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</si>
  <si>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</si>
  <si>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</si>
  <si>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</si>
  <si>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</si>
  <si>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</si>
  <si>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</si>
  <si>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</si>
  <si>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</si>
  <si>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</si>
  <si>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</si>
  <si>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</si>
  <si>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</si>
  <si>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</si>
  <si>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</si>
  <si>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</si>
  <si>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</si>
  <si>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</si>
  <si>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</si>
  <si>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</si>
  <si>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</si>
  <si>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</si>
  <si>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</si>
  <si>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</si>
  <si>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</si>
  <si>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</si>
  <si>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</si>
  <si>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</si>
  <si>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</si>
  <si>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</si>
  <si>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</si>
  <si>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</si>
  <si>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</si>
  <si>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</si>
  <si>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</si>
  <si>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</si>
  <si>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</si>
  <si>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</si>
  <si>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</si>
  <si>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</si>
  <si>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</si>
  <si>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</si>
  <si>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</si>
  <si>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</si>
  <si>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</si>
  <si>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</si>
  <si>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</si>
  <si>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</si>
  <si>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</si>
  <si>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</si>
  <si>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</si>
  <si>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</si>
  <si>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</si>
  <si>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</si>
  <si>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</si>
  <si>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</si>
  <si>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</si>
  <si>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</si>
  <si>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</si>
  <si>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</si>
  <si>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</si>
  <si>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</si>
  <si>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</si>
  <si>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</si>
  <si>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</si>
  <si>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</si>
  <si>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</si>
  <si>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</si>
  <si>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</si>
  <si>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</si>
  <si>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</si>
  <si>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</si>
  <si>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</si>
  <si>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</si>
  <si>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</si>
  <si>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</si>
  <si>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</si>
  <si>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</si>
  <si>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</si>
  <si>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</si>
  <si>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</si>
  <si>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</si>
  <si>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</si>
  <si>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</si>
  <si>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</si>
  <si>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</si>
  <si>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</si>
  <si>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</si>
  <si>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</si>
  <si>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</si>
  <si>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</si>
  <si>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</si>
  <si>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</si>
  <si>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</si>
  <si>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</si>
  <si>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</si>
  <si>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</si>
  <si>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</si>
  <si>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</si>
  <si>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</si>
  <si>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</si>
  <si>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</si>
  <si>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</si>
  <si>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</si>
  <si>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</si>
  <si>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</si>
  <si>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</si>
  <si>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</si>
  <si>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</si>
  <si>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</si>
  <si>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</si>
  <si>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</si>
  <si>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</si>
  <si>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</si>
  <si>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</si>
  <si>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</si>
  <si>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</si>
  <si>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</si>
  <si>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</si>
  <si>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</si>
  <si>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</si>
  <si>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</si>
  <si>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</si>
  <si>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</si>
  <si>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</si>
  <si>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</si>
  <si>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</si>
  <si>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</si>
  <si>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</si>
  <si>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</si>
  <si>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</si>
  <si>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</si>
  <si>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</si>
  <si>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</si>
  <si>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</si>
  <si>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</si>
  <si>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</si>
  <si>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</si>
  <si>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</si>
  <si>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</si>
  <si>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</si>
  <si>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</si>
  <si>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</si>
  <si>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</si>
  <si>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</si>
  <si>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</si>
  <si>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</si>
  <si>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</si>
  <si>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</si>
  <si>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</si>
  <si>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</si>
  <si>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</si>
  <si>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</si>
  <si>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</si>
  <si>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</si>
  <si>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</si>
  <si>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</si>
  <si>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</si>
  <si>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</si>
  <si>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</si>
  <si>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</si>
  <si>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</si>
  <si>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</si>
  <si>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</si>
  <si>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</si>
  <si>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</si>
  <si>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</si>
  <si>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</si>
  <si>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</si>
  <si>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</si>
  <si>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</si>
  <si>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</si>
  <si>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</si>
  <si>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</si>
  <si>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</si>
  <si>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</si>
  <si>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</si>
  <si>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</si>
  <si>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</si>
  <si>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</si>
  <si>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</si>
  <si>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</si>
  <si>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</si>
  <si>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</si>
  <si>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</si>
  <si>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</si>
  <si>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</si>
  <si>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</si>
  <si>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</si>
  <si>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</si>
  <si>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</si>
  <si>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</si>
  <si>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</si>
  <si>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</si>
  <si>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</si>
  <si>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</si>
  <si>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</si>
  <si>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</si>
  <si>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</si>
  <si>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</si>
  <si>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</si>
  <si>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</si>
  <si>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</si>
  <si>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</si>
  <si>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</si>
  <si>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</si>
  <si>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</si>
  <si>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</si>
  <si>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</si>
  <si>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</si>
  <si>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</si>
  <si>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</si>
  <si>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</si>
  <si>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</si>
  <si>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</si>
  <si>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</si>
  <si>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</si>
  <si>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</si>
  <si>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</si>
  <si>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</si>
  <si>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</si>
  <si>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</si>
  <si>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</si>
  <si>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</si>
  <si>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</si>
  <si>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</si>
  <si>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</si>
  <si>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</si>
  <si>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</si>
  <si>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</si>
  <si>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</si>
  <si>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</si>
  <si>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</si>
  <si>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</si>
  <si>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</si>
  <si>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</si>
  <si>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</si>
  <si>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</si>
  <si>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</si>
  <si>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</si>
  <si>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</si>
  <si>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</si>
  <si>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</si>
  <si>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</si>
  <si>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</si>
  <si>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</si>
  <si>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</si>
  <si>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</si>
  <si>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</si>
  <si>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</si>
  <si>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</si>
  <si>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</si>
  <si>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</si>
  <si>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</si>
  <si>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</si>
  <si>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</si>
  <si>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</si>
  <si>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</si>
  <si>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</si>
  <si>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</si>
  <si>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</si>
  <si>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</si>
  <si>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</si>
  <si>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</si>
  <si>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</si>
  <si>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</si>
  <si>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</si>
  <si>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</si>
  <si>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</si>
  <si>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</si>
  <si>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</si>
  <si>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</si>
  <si>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</si>
  <si>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</si>
  <si>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</si>
  <si>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</si>
  <si>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</si>
  <si>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</si>
  <si>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</si>
  <si>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</si>
  <si>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</si>
  <si>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</si>
  <si>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</si>
  <si>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</si>
  <si>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</si>
  <si>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</si>
  <si>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</si>
  <si>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</si>
  <si>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</si>
  <si>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</si>
  <si>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</si>
  <si>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</si>
  <si>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</si>
  <si>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</si>
  <si>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</si>
  <si>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</si>
  <si>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</si>
  <si>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</si>
  <si>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</si>
  <si>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</si>
  <si>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</si>
  <si>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</si>
  <si>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</si>
  <si>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</si>
  <si>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</si>
  <si>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</si>
  <si>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</si>
  <si>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</si>
  <si>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</si>
  <si>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</si>
  <si>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</si>
  <si>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</si>
  <si>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</si>
  <si>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</si>
  <si>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</si>
  <si>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</si>
  <si>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</si>
  <si>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</si>
  <si>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</si>
  <si>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</si>
  <si>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</si>
  <si>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</si>
  <si>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</si>
  <si>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</si>
  <si>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</si>
  <si>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</si>
  <si>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</si>
  <si>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</si>
  <si>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</si>
  <si>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</si>
  <si>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</si>
  <si>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</si>
  <si>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</si>
  <si>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</si>
  <si>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</si>
  <si>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</si>
  <si>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</si>
  <si>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</si>
  <si>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</si>
  <si>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</si>
  <si>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</si>
  <si>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</si>
  <si>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</si>
  <si>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</si>
  <si>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</si>
  <si>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</si>
  <si>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</si>
  <si>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</si>
  <si>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</si>
  <si>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</si>
  <si>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</si>
  <si>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</si>
  <si>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</si>
  <si>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</si>
  <si>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</si>
  <si>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</si>
  <si>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</si>
  <si>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</si>
  <si>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</si>
  <si>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</si>
  <si>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</si>
  <si>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</si>
  <si>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</si>
  <si>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</si>
  <si>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</si>
  <si>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</si>
  <si>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</si>
  <si>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</si>
  <si>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</si>
  <si>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</si>
  <si>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</si>
  <si>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</si>
  <si>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</si>
  <si>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</si>
  <si>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</si>
  <si>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</si>
  <si>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</si>
  <si>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</si>
  <si>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</si>
  <si>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</si>
  <si>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</si>
  <si>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</si>
  <si>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</si>
  <si>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</si>
  <si>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</si>
  <si>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</si>
  <si>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</si>
  <si>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</si>
  <si>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</si>
  <si>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</si>
  <si>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</si>
  <si>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</si>
  <si>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</si>
  <si>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</si>
  <si>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</si>
  <si>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</si>
  <si>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</si>
  <si>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</si>
  <si>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</si>
  <si>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</si>
  <si>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</si>
  <si>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</si>
  <si>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</si>
  <si>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</si>
  <si>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</si>
  <si>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</si>
  <si>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</si>
  <si>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</si>
  <si>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</si>
  <si>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</si>
  <si>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</si>
  <si>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</si>
  <si>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</si>
  <si>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</si>
  <si>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</si>
  <si>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</si>
  <si>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</si>
  <si>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</si>
  <si>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</si>
  <si>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</si>
  <si>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</si>
  <si>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</si>
  <si>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</si>
  <si>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</si>
  <si>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</si>
  <si>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</si>
  <si>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</si>
  <si>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</si>
  <si>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</si>
  <si>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</si>
  <si>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</si>
  <si>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</si>
  <si>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</si>
  <si>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</si>
  <si>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</si>
  <si>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</si>
  <si>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</si>
  <si>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</si>
  <si>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</si>
  <si>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</si>
  <si>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</si>
  <si>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</si>
  <si>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</si>
  <si>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</si>
  <si>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</si>
  <si>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</si>
  <si>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</si>
  <si>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</si>
  <si>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</si>
  <si>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</si>
  <si>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</si>
  <si>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</si>
  <si>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</si>
  <si>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</si>
  <si>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</si>
  <si>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</si>
  <si>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</si>
  <si>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</si>
  <si>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</si>
  <si>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</si>
  <si>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</si>
  <si>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</si>
  <si>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</si>
  <si>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</si>
  <si>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</si>
  <si>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</si>
  <si>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</si>
  <si>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</si>
  <si>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</si>
  <si>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</si>
  <si>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</si>
  <si>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</si>
  <si>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</si>
  <si>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</si>
  <si>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</si>
  <si>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</si>
  <si>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</si>
  <si>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</si>
  <si>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</si>
  <si>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</si>
  <si>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</si>
  <si>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</si>
  <si>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</si>
  <si>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</si>
  <si>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</si>
  <si>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</si>
  <si>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</si>
  <si>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</si>
  <si>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</si>
  <si>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</si>
  <si>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</si>
  <si>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</si>
  <si>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</si>
  <si>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</si>
  <si>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</si>
  <si>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</si>
  <si>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</si>
  <si>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</si>
  <si>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</si>
  <si>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</si>
  <si>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</si>
  <si>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</si>
  <si>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</si>
  <si>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</si>
  <si>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</si>
  <si>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</si>
  <si>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</si>
  <si>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</si>
  <si>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</si>
  <si>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</si>
  <si>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</si>
  <si>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</si>
  <si>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</si>
  <si>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</si>
  <si>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</si>
  <si>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</si>
  <si>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</si>
  <si>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</si>
  <si>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</si>
  <si>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</si>
  <si>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</si>
  <si>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</si>
  <si>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</si>
  <si>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</si>
  <si>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</si>
  <si>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</si>
  <si>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</si>
  <si>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</si>
  <si>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</si>
  <si>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</si>
  <si>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</si>
  <si>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</si>
  <si>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</si>
  <si>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</si>
  <si>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</si>
  <si>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</si>
  <si>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</si>
  <si>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</si>
  <si>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</si>
  <si>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</si>
  <si>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</si>
  <si>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</si>
  <si>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</si>
  <si>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</si>
  <si>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</si>
  <si>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</si>
  <si>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</si>
  <si>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</si>
  <si>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</si>
  <si>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</si>
  <si>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</si>
  <si>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</si>
  <si>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</si>
  <si>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</si>
  <si>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</si>
  <si>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</si>
  <si>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</si>
  <si>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</si>
  <si>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</si>
  <si>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</si>
  <si>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</si>
  <si>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</si>
  <si>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</si>
  <si>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</si>
  <si>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</si>
  <si>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</si>
  <si>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</si>
  <si>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</si>
  <si>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</si>
  <si>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</si>
  <si>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</si>
  <si>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</si>
  <si>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</si>
  <si>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</si>
  <si>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</si>
  <si>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</si>
  <si>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</si>
  <si>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</si>
  <si>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</si>
  <si>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</si>
  <si>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</si>
  <si>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</si>
  <si>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</si>
  <si>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</si>
  <si>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</si>
  <si>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</si>
  <si>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</si>
  <si>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</si>
  <si>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</si>
  <si>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</si>
  <si>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</si>
  <si>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</si>
  <si>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</si>
  <si>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</si>
  <si>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</si>
  <si>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</si>
  <si>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</si>
  <si>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</si>
  <si>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</si>
  <si>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</si>
  <si>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</si>
  <si>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</si>
  <si>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</si>
  <si>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</si>
  <si>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</si>
  <si>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</si>
  <si>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</si>
  <si>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</si>
  <si>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</si>
  <si>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</si>
  <si>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</si>
  <si>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</si>
  <si>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</si>
  <si>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</si>
  <si>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</si>
  <si>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</si>
  <si>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</si>
  <si>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</si>
  <si>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</si>
  <si>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</si>
  <si>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</si>
  <si>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</si>
  <si>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</si>
  <si>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</si>
  <si>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</si>
  <si>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</si>
  <si>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</si>
  <si>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</si>
  <si>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</si>
  <si>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</si>
  <si>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</si>
  <si>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</si>
  <si>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</si>
  <si>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</si>
  <si>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</si>
  <si>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</si>
  <si>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</si>
  <si>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</si>
  <si>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</si>
  <si>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</si>
  <si>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</si>
  <si>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</si>
  <si>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</si>
  <si>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</si>
  <si>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</si>
  <si>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</si>
  <si>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</si>
  <si>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</si>
  <si>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</si>
  <si>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</si>
  <si>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</si>
  <si>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</si>
  <si>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</si>
  <si>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</si>
  <si>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</si>
  <si>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</si>
  <si>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</si>
  <si>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</si>
  <si>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</si>
  <si>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</si>
  <si>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</si>
  <si>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</si>
  <si>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</si>
  <si>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</si>
  <si>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</si>
  <si>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</si>
  <si>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</si>
  <si>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</si>
  <si>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</si>
  <si>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</si>
  <si>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</si>
  <si>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</si>
  <si>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</si>
  <si>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</si>
  <si>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</si>
  <si>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</si>
  <si>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</si>
  <si>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</si>
  <si>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</si>
  <si>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</si>
  <si>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</si>
  <si>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</si>
  <si>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</si>
  <si>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</si>
  <si>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</si>
  <si>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</si>
  <si>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</si>
  <si>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</si>
  <si>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</si>
  <si>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</si>
  <si>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</si>
  <si>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</si>
  <si>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</si>
  <si>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</si>
  <si>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</si>
  <si>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</si>
  <si>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</si>
  <si>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</si>
  <si>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</si>
  <si>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</si>
  <si>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</si>
  <si>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</si>
  <si>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</si>
  <si>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</si>
  <si>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</si>
  <si>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</si>
  <si>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</si>
  <si>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</si>
  <si>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</si>
  <si>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</si>
  <si>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</si>
  <si>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</si>
  <si>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</si>
  <si>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</si>
  <si>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</si>
  <si>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</si>
  <si>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</si>
  <si>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</si>
  <si>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</si>
  <si>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</si>
  <si>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</si>
  <si>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</si>
  <si>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</si>
  <si>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</si>
  <si>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</si>
  <si>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</si>
  <si>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</si>
  <si>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</si>
  <si>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</si>
  <si>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</si>
  <si>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</si>
  <si>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</si>
  <si>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</si>
  <si>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</si>
  <si>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</si>
  <si>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</si>
  <si>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</si>
  <si>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</si>
  <si>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</si>
  <si>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</si>
  <si>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</si>
  <si>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</si>
  <si>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</si>
  <si>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</si>
  <si>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</si>
  <si>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</si>
  <si>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</si>
  <si>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</si>
  <si>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</si>
  <si>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</si>
  <si>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</si>
  <si>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</si>
  <si>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</si>
  <si>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</si>
  <si>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</si>
  <si>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</si>
  <si>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</si>
  <si>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</si>
  <si>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</si>
  <si>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</si>
  <si>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</si>
  <si>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</si>
  <si>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</si>
  <si>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</si>
  <si>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</si>
  <si>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</si>
  <si>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</si>
  <si>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</si>
  <si>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</si>
  <si>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</si>
  <si>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</si>
  <si>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</si>
  <si>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</si>
  <si>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</si>
  <si>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</si>
  <si>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</si>
  <si>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</si>
  <si>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</si>
  <si>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</si>
  <si>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</si>
  <si>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</si>
  <si>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</si>
  <si>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</si>
  <si>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</si>
  <si>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</si>
  <si>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</si>
  <si>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</si>
  <si>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</si>
  <si>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</si>
  <si>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</si>
  <si>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</si>
  <si>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</si>
  <si>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</si>
  <si>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</si>
  <si>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</si>
  <si>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</si>
  <si>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</si>
  <si>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</si>
  <si>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</si>
  <si>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</si>
  <si>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</si>
  <si>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</si>
  <si>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</si>
  <si>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</si>
  <si>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</si>
  <si>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</si>
  <si>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</si>
  <si>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</si>
  <si>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</si>
  <si>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</si>
  <si>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</si>
  <si>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</si>
  <si>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</si>
  <si>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</si>
  <si>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</si>
  <si>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</si>
  <si>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</si>
  <si>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</si>
  <si>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</si>
  <si>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</si>
  <si>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</si>
  <si>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</si>
  <si>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</si>
  <si>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</si>
  <si>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</si>
  <si>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</si>
  <si>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</si>
  <si>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</si>
  <si>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</si>
  <si>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</si>
  <si>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</si>
  <si>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</si>
  <si>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</si>
  <si>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</si>
  <si>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</si>
  <si>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</si>
  <si>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</si>
  <si>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</si>
  <si>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</si>
  <si>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</si>
  <si>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</si>
  <si>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</si>
  <si>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</si>
  <si>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</si>
  <si>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</si>
  <si>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</si>
  <si>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</si>
  <si>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</si>
  <si>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</si>
  <si>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</si>
  <si>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</si>
  <si>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</si>
  <si>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</si>
  <si>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</si>
  <si>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</si>
  <si>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</si>
  <si>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</si>
  <si>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</si>
  <si>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</si>
  <si>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</si>
  <si>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</si>
  <si>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</si>
  <si>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</si>
  <si>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</si>
  <si>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</si>
  <si>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</si>
  <si>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</si>
  <si>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</si>
  <si>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</si>
  <si>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</si>
  <si>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</si>
  <si>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</si>
  <si>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</si>
  <si>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</si>
  <si>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</si>
  <si>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</si>
  <si>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</si>
  <si>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</si>
  <si>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</si>
  <si>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</si>
  <si>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</si>
  <si>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</si>
  <si>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</si>
  <si>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</si>
  <si>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</si>
  <si>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</si>
  <si>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</si>
  <si>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</si>
  <si>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</si>
  <si>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</si>
  <si>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</si>
  <si>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</si>
  <si>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</si>
  <si>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</si>
  <si>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</si>
  <si>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</si>
  <si>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</si>
  <si>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</si>
  <si>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</si>
  <si>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</si>
  <si>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</si>
  <si>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</si>
  <si>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</si>
  <si>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</si>
  <si>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</si>
  <si>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</si>
  <si>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</si>
  <si>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</si>
  <si>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</si>
  <si>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</si>
  <si>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</si>
  <si>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</si>
  <si>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</si>
  <si>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</si>
  <si>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</si>
  <si>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</si>
  <si>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</si>
  <si>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</si>
  <si>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</si>
  <si>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</si>
  <si>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</si>
  <si>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</si>
  <si>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</si>
  <si>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</si>
  <si>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</si>
  <si>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</si>
  <si>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</si>
  <si>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</si>
  <si>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</si>
  <si>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</si>
  <si>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</si>
  <si>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</si>
  <si>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</si>
  <si>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</si>
  <si>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</si>
  <si>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</si>
  <si>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</si>
  <si>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</si>
  <si>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</si>
  <si>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</si>
  <si>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</si>
  <si>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</si>
  <si>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</si>
  <si>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</si>
  <si>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</si>
  <si>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</si>
  <si>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</si>
  <si>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</si>
  <si>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</si>
  <si>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</si>
  <si>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</si>
  <si>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</si>
  <si>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</si>
  <si>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</si>
  <si>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</si>
  <si>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</si>
  <si>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</si>
  <si>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</si>
  <si>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</si>
  <si>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</si>
  <si>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</si>
  <si>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</si>
  <si>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</si>
  <si>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</si>
  <si>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</si>
  <si>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</si>
  <si>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</si>
  <si>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</si>
  <si>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</si>
  <si>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</si>
  <si>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</si>
  <si>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</si>
  <si>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</si>
  <si>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</si>
  <si>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</si>
  <si>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</si>
  <si>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</si>
  <si>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</si>
  <si>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</si>
  <si>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</si>
  <si>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</si>
  <si>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</si>
  <si>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</si>
  <si>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</si>
  <si>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</si>
  <si>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</si>
  <si>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</si>
  <si>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</si>
  <si>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</si>
  <si>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</si>
  <si>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</si>
  <si>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</si>
  <si>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</si>
  <si>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</si>
  <si>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</si>
  <si>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</si>
  <si>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</si>
  <si>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</si>
  <si>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</si>
  <si>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</si>
  <si>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</si>
  <si>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</si>
  <si>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</si>
  <si>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</si>
  <si>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</si>
  <si>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</si>
  <si>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</si>
  <si>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</si>
  <si>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</si>
  <si>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</si>
  <si>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</si>
  <si>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</si>
  <si>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</si>
  <si>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</si>
  <si>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</si>
  <si>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</si>
  <si>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</si>
  <si>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</si>
  <si>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</si>
  <si>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</si>
  <si>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</si>
  <si>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</si>
  <si>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</si>
  <si>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</si>
  <si>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</si>
  <si>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</si>
  <si>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</si>
  <si>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</si>
  <si>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</si>
  <si>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</si>
  <si>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</si>
  <si>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</si>
  <si>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</si>
  <si>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</si>
  <si>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</si>
  <si>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</si>
  <si>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</si>
  <si>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</si>
  <si>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</si>
  <si>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</si>
  <si>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</si>
  <si>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</si>
  <si>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</si>
  <si>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</si>
  <si>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</si>
  <si>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</si>
  <si>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</si>
  <si>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</si>
  <si>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</si>
  <si>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</si>
  <si>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</si>
  <si>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</si>
  <si>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</si>
  <si>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</si>
  <si>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</si>
  <si>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</si>
  <si>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</si>
  <si>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</si>
  <si>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</si>
  <si>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</si>
  <si>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</si>
  <si>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</si>
  <si>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</si>
  <si>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</si>
  <si>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</si>
  <si>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</si>
  <si>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</si>
  <si>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</si>
  <si>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</si>
  <si>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</si>
  <si>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</si>
  <si>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</si>
  <si>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</si>
  <si>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</si>
  <si>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</si>
  <si>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</si>
  <si>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</si>
  <si>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</si>
  <si>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</si>
  <si>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</si>
  <si>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</si>
  <si>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</si>
  <si>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</si>
  <si>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</si>
  <si>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</si>
  <si>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</si>
  <si>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</si>
  <si>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</si>
  <si>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</si>
  <si>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</si>
  <si>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</si>
  <si>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</si>
  <si>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</si>
  <si>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</si>
  <si>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</si>
  <si>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</si>
  <si>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</si>
  <si>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</si>
  <si>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</si>
  <si>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</si>
  <si>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</si>
  <si>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</si>
  <si>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</si>
  <si>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</si>
  <si>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</si>
  <si>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</si>
  <si>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</si>
  <si>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</si>
  <si>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</si>
  <si>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</si>
  <si>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</si>
  <si>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</si>
  <si>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</si>
  <si>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</si>
  <si>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</si>
  <si>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</si>
  <si>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</si>
  <si>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</si>
  <si>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</si>
  <si>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</si>
  <si>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</si>
  <si>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</si>
  <si>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</si>
  <si>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</si>
  <si>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</si>
  <si>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</si>
  <si>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</si>
  <si>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</si>
  <si>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</si>
  <si>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</si>
  <si>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</si>
  <si>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</si>
  <si>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</si>
  <si>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</si>
  <si>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</si>
  <si>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</si>
  <si>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</si>
  <si>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</si>
  <si>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</si>
  <si>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</si>
  <si>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</si>
  <si>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</si>
  <si>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</si>
  <si>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</si>
  <si>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</si>
  <si>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</si>
  <si>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</si>
  <si>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</si>
  <si>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</si>
  <si>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</si>
  <si>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</si>
  <si>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</si>
  <si>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</si>
  <si>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</si>
  <si>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</si>
  <si>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</si>
  <si>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</si>
  <si>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</si>
  <si>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</si>
  <si>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</si>
  <si>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</si>
  <si>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</si>
  <si>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</si>
  <si>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</si>
  <si>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</si>
  <si>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</si>
  <si>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</si>
  <si>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</si>
  <si>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</si>
  <si>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</si>
  <si>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</si>
  <si>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</si>
  <si>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</si>
  <si>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</si>
  <si>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</si>
  <si>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</si>
  <si>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</si>
  <si>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</si>
  <si>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</si>
  <si>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</si>
  <si>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</si>
  <si>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</si>
  <si>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</si>
  <si>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</si>
  <si>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</si>
  <si>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</si>
  <si>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</si>
  <si>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</si>
  <si>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</si>
  <si>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</si>
  <si>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</si>
  <si>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</si>
  <si>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</si>
  <si>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</si>
  <si>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</si>
  <si>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</si>
  <si>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</si>
  <si>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</si>
  <si>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</si>
  <si>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</si>
  <si>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</si>
  <si>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</si>
  <si>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</si>
  <si>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</si>
  <si>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</si>
  <si>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</si>
  <si>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</si>
  <si>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</si>
  <si>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</si>
  <si>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</si>
  <si>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</si>
  <si>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</si>
  <si>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</si>
  <si>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</si>
  <si>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</si>
  <si>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</si>
  <si>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</si>
  <si>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</si>
  <si>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</si>
  <si>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</si>
  <si>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</si>
  <si>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</si>
  <si>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</si>
  <si>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</si>
  <si>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</si>
  <si>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</si>
  <si>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</si>
  <si>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</si>
  <si>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</si>
  <si>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</si>
  <si>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</si>
  <si>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</si>
  <si>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</si>
  <si>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</si>
  <si>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</si>
  <si>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</si>
  <si>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</si>
  <si>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</si>
  <si>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</si>
  <si>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</si>
  <si>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</si>
  <si>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</si>
  <si>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</si>
  <si>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</si>
  <si>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</si>
  <si>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</si>
  <si>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</si>
  <si>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</si>
  <si>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</si>
  <si>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</si>
  <si>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</si>
  <si>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</si>
  <si>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</si>
  <si>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</si>
  <si>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</si>
  <si>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</si>
  <si>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</si>
  <si>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</si>
  <si>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</si>
  <si>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</si>
  <si>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</si>
  <si>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</si>
  <si>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</si>
  <si>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</si>
  <si>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</si>
  <si>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</si>
  <si>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</si>
  <si>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</si>
  <si>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</si>
  <si>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</si>
  <si>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</si>
  <si>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</si>
  <si>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</si>
  <si>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</si>
  <si>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</si>
  <si>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</si>
  <si>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</si>
  <si>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</si>
  <si>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</si>
  <si>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</si>
  <si>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</si>
  <si>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</si>
  <si>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</si>
  <si>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</si>
  <si>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</si>
  <si>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</si>
  <si>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</si>
  <si>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</si>
  <si>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</si>
  <si>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</si>
  <si>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</si>
  <si>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</si>
  <si>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</si>
  <si>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</si>
  <si>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</si>
  <si>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</si>
  <si>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</si>
  <si>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</si>
  <si>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</si>
  <si>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</si>
  <si>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</si>
  <si>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</si>
  <si>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</si>
  <si>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</si>
  <si>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</si>
  <si>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</si>
  <si>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</si>
  <si>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</si>
  <si>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</si>
  <si>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</si>
  <si>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</si>
  <si>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</si>
  <si>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</si>
  <si>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</si>
  <si>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</si>
  <si>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</si>
  <si>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</si>
  <si>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</si>
  <si>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</si>
  <si>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</si>
  <si>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</si>
  <si>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</si>
  <si>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</si>
  <si>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</si>
  <si>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</si>
  <si>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</si>
  <si>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</si>
  <si>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</si>
  <si>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</si>
  <si>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</si>
  <si>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</si>
  <si>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</si>
  <si>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</si>
  <si>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</si>
  <si>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</si>
  <si>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</si>
  <si>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</si>
  <si>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</si>
  <si>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</si>
  <si>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</si>
  <si>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</si>
  <si>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</si>
  <si>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</si>
  <si>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</si>
  <si>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</si>
  <si>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</si>
  <si>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</si>
  <si>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</si>
  <si>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</si>
  <si>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</si>
  <si>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</si>
  <si>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</si>
  <si>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</si>
  <si>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</si>
  <si>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</si>
  <si>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</si>
  <si>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</si>
  <si>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</si>
  <si>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</si>
  <si>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</si>
  <si>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</si>
  <si>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</si>
  <si>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</si>
  <si>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</si>
  <si>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</si>
  <si>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</si>
  <si>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</si>
  <si>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</si>
  <si>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</si>
  <si>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</si>
  <si>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</si>
  <si>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</si>
  <si>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</si>
  <si>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</si>
  <si>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</si>
  <si>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</si>
  <si>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</si>
  <si>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</si>
  <si>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</si>
  <si>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</si>
  <si>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</si>
  <si>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</si>
  <si>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</si>
  <si>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</si>
  <si>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</si>
  <si>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</si>
  <si>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</si>
  <si>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</si>
  <si>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</si>
  <si>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</si>
  <si>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</si>
  <si>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</si>
  <si>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</si>
  <si>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</si>
  <si>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</si>
  <si>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</si>
  <si>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</si>
  <si>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</si>
  <si>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</si>
  <si>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</si>
  <si>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</si>
  <si>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</si>
  <si>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</si>
  <si>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</si>
  <si>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</si>
  <si>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</si>
  <si>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</si>
  <si>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</si>
  <si>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</si>
  <si>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</si>
  <si>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</si>
  <si>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</si>
  <si>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</si>
  <si>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</si>
  <si>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</si>
  <si>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</si>
  <si>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</si>
  <si>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</si>
  <si>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</si>
  <si>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</si>
  <si>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</si>
  <si>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</si>
  <si>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</si>
  <si>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</si>
  <si>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</si>
  <si>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</si>
  <si>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</si>
  <si>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</si>
  <si>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</si>
  <si>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</si>
  <si>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</si>
  <si>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</si>
  <si>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</si>
  <si>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</si>
  <si>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</si>
  <si>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</si>
  <si>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</si>
  <si>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</si>
  <si>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</si>
  <si>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</si>
  <si>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</si>
  <si>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</si>
  <si>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</si>
  <si>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</si>
  <si>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</si>
  <si>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</si>
  <si>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</si>
  <si>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</si>
  <si>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</si>
  <si>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</si>
  <si>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</si>
  <si>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</si>
  <si>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</si>
  <si>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</si>
  <si>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</si>
  <si>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</si>
  <si>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</si>
  <si>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</si>
  <si>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</si>
  <si>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</si>
  <si>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</si>
  <si>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</si>
  <si>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</si>
  <si>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</si>
  <si>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</si>
  <si>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</si>
  <si>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</si>
  <si>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</si>
  <si>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</si>
  <si>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</si>
  <si>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</si>
  <si>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</si>
  <si>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</si>
  <si>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</si>
  <si>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</si>
  <si>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</si>
  <si>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</si>
  <si>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</si>
  <si>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</si>
  <si>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</si>
  <si>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</si>
  <si>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</si>
  <si>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</si>
  <si>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</si>
  <si>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</si>
  <si>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</si>
  <si>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</si>
  <si>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</si>
  <si>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</si>
  <si>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</si>
  <si>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</si>
  <si>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</si>
  <si>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</si>
  <si>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</si>
  <si>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</si>
  <si>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</si>
  <si>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</si>
  <si>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</si>
  <si>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</si>
  <si>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</si>
  <si>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</si>
  <si>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</si>
  <si>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</si>
  <si>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</si>
  <si>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</si>
  <si>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</si>
  <si>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</si>
  <si>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</si>
  <si>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</si>
  <si>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</si>
  <si>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</si>
  <si>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</si>
  <si>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</si>
  <si>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</si>
  <si>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</si>
  <si>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</si>
  <si>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</si>
  <si>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</si>
  <si>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</si>
  <si>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</si>
  <si>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</si>
  <si>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</si>
  <si>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</si>
  <si>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</si>
  <si>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</si>
  <si>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</si>
  <si>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</si>
  <si>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</si>
  <si>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</si>
  <si>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</si>
  <si>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</si>
  <si>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</si>
  <si>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</si>
  <si>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</si>
  <si>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</si>
  <si>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</si>
  <si>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</si>
  <si>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</si>
  <si>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</si>
  <si>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</si>
  <si>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</si>
  <si>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</si>
  <si>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</si>
  <si>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</si>
  <si>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</si>
  <si>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</si>
  <si>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</si>
  <si>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</si>
  <si>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</si>
  <si>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</si>
  <si>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</si>
  <si>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</si>
  <si>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</si>
  <si>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</si>
  <si>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</si>
  <si>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</si>
  <si>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</si>
  <si>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</si>
  <si>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</si>
  <si>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</si>
  <si>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</si>
  <si>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</si>
  <si>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</si>
  <si>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</si>
  <si>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</si>
  <si>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</si>
  <si>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</si>
  <si>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</si>
  <si>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</si>
  <si>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</si>
  <si>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</si>
  <si>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</si>
  <si>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</si>
  <si>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</si>
  <si>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</si>
  <si>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</si>
  <si>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</si>
  <si>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</si>
  <si>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</si>
  <si>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</si>
  <si>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</si>
  <si>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</si>
  <si>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</si>
  <si>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</si>
  <si>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</si>
  <si>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</si>
  <si>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</si>
  <si>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</si>
  <si>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</si>
  <si>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</si>
  <si>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</si>
  <si>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</si>
  <si>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</si>
  <si>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</si>
  <si>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</si>
  <si>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</si>
  <si>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</si>
  <si>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</si>
  <si>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</si>
  <si>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</si>
  <si>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</si>
  <si>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</si>
  <si>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</si>
  <si>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</si>
  <si>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</si>
  <si>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</si>
  <si>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</si>
  <si>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</si>
  <si>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</si>
  <si>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</si>
  <si>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</si>
  <si>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</si>
  <si>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</si>
  <si>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</si>
  <si>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</si>
  <si>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</si>
  <si>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</si>
  <si>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</si>
  <si>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</si>
  <si>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</si>
  <si>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</si>
  <si>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</si>
  <si>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</si>
  <si>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</si>
  <si>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</si>
  <si>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</si>
  <si>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</si>
  <si>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</si>
  <si>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</si>
  <si>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</si>
  <si>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</si>
  <si>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</si>
  <si>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</si>
  <si>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</si>
  <si>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</si>
  <si>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</si>
  <si>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</si>
  <si>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</si>
  <si>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</si>
  <si>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</si>
  <si>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</si>
  <si>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</si>
  <si>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</si>
  <si>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</si>
  <si>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</si>
  <si>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</si>
  <si>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</si>
  <si>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</si>
  <si>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</si>
  <si>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</si>
  <si>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</si>
  <si>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</si>
  <si>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</si>
  <si>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</si>
  <si>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</si>
  <si>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</si>
  <si>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</si>
  <si>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</si>
  <si>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</si>
  <si>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</si>
  <si>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</si>
  <si>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</si>
  <si>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</si>
  <si>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</si>
  <si>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</si>
  <si>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</si>
  <si>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</si>
  <si>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</si>
  <si>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</si>
  <si>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</si>
  <si>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</si>
  <si>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</si>
  <si>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</si>
  <si>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</si>
  <si>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</si>
  <si>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</si>
  <si>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</si>
  <si>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</si>
  <si>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</si>
  <si>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</si>
  <si>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</si>
  <si>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</si>
  <si>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</si>
  <si>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</si>
  <si>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</si>
  <si>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</si>
  <si>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</si>
  <si>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</si>
  <si>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</si>
  <si>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</si>
  <si>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</si>
  <si>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</si>
  <si>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</si>
  <si>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</si>
  <si>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</si>
  <si>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</si>
  <si>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</si>
  <si>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</si>
  <si>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</si>
  <si>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</si>
  <si>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</si>
  <si>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</si>
  <si>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</si>
  <si>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</si>
  <si>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</si>
  <si>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</si>
  <si>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</si>
  <si>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</si>
  <si>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</si>
  <si>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</si>
  <si>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</si>
  <si>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</si>
  <si>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</si>
  <si>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</si>
  <si>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</si>
  <si>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</si>
  <si>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</si>
  <si>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</si>
  <si>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</si>
  <si>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</si>
  <si>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</si>
  <si>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</si>
  <si>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</si>
  <si>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</si>
  <si>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</si>
  <si>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</si>
  <si>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</si>
  <si>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</si>
  <si>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</si>
  <si>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</si>
  <si>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</si>
  <si>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</si>
  <si>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</si>
  <si>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</si>
  <si>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</si>
  <si>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</si>
  <si>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</si>
  <si>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</si>
  <si>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</si>
  <si>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</si>
  <si>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</si>
  <si>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</si>
  <si>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</si>
  <si>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</si>
  <si>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</si>
  <si>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</si>
  <si>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</si>
  <si>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</si>
  <si>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</si>
  <si>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</si>
  <si>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</si>
  <si>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</si>
  <si>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</si>
  <si>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</si>
  <si>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</si>
  <si>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</si>
  <si>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</si>
  <si>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</si>
  <si>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</si>
  <si>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</si>
  <si>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</si>
  <si>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</si>
  <si>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</si>
  <si>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</si>
  <si>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</si>
  <si>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</si>
  <si>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</si>
  <si>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</si>
  <si>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</si>
  <si>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</si>
  <si>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</si>
  <si>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</si>
  <si>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</si>
  <si>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</si>
  <si>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</si>
  <si>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</si>
  <si>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</si>
  <si>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</si>
  <si>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</si>
  <si>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</si>
  <si>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</si>
  <si>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</si>
  <si>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</si>
  <si>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</si>
  <si>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</si>
  <si>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</si>
  <si>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</si>
  <si>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</si>
  <si>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</si>
  <si>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</si>
  <si>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</si>
  <si>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</si>
  <si>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</si>
  <si>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</si>
  <si>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</si>
  <si>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</si>
  <si>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</si>
  <si>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</si>
  <si>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</si>
  <si>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</si>
  <si>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</si>
  <si>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</si>
  <si>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</si>
  <si>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</si>
  <si>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</si>
  <si>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</si>
  <si>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</si>
  <si>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</si>
  <si>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</si>
  <si>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</si>
  <si>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</si>
  <si>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</si>
  <si>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</si>
  <si>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</si>
  <si>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</si>
  <si>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</si>
  <si>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</si>
  <si>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</si>
  <si>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</si>
  <si>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</si>
  <si>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</si>
  <si>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</si>
  <si>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</si>
  <si>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</si>
  <si>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</si>
  <si>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</si>
  <si>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</si>
  <si>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</si>
  <si>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</si>
  <si>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</si>
  <si>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</si>
  <si>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</si>
  <si>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</si>
  <si>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</si>
  <si>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</si>
  <si>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</si>
  <si>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</si>
  <si>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</si>
  <si>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</si>
  <si>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</si>
  <si>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</si>
  <si>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</si>
  <si>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</si>
  <si>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</si>
  <si>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</si>
  <si>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</si>
  <si>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</si>
  <si>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</si>
  <si>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</si>
  <si>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</si>
  <si>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</si>
  <si>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</si>
  <si>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</si>
  <si>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</si>
  <si>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</si>
  <si>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</si>
  <si>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</si>
  <si>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</si>
  <si>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</si>
  <si>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</si>
  <si>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</si>
  <si>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</si>
  <si>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</si>
  <si>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</si>
  <si>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</si>
  <si>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</si>
  <si>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</si>
  <si>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</si>
  <si>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</si>
  <si>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</si>
  <si>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</si>
  <si>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</si>
  <si>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</si>
  <si>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</si>
  <si>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</si>
  <si>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</si>
  <si>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</si>
  <si>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</si>
  <si>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</si>
  <si>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</si>
  <si>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</si>
  <si>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</si>
  <si>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</si>
  <si>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</si>
  <si>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</si>
  <si>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</si>
  <si>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</si>
  <si>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</si>
  <si>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</si>
  <si>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</si>
  <si>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</si>
  <si>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</si>
  <si>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</si>
  <si>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</si>
  <si>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</si>
  <si>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</si>
  <si>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</si>
  <si>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</si>
  <si>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</si>
  <si>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</si>
  <si>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</si>
  <si>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</si>
  <si>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</si>
  <si>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</si>
  <si>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</si>
  <si>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</si>
  <si>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</si>
  <si>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</si>
  <si>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</si>
  <si>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</si>
  <si>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</si>
  <si>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</si>
  <si>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</si>
  <si>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</si>
  <si>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</si>
  <si>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</si>
  <si>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</si>
  <si>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</si>
  <si>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</si>
  <si>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</si>
  <si>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</si>
  <si>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</si>
  <si>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</si>
  <si>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</si>
  <si>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</si>
  <si>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</si>
  <si>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</si>
  <si>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</si>
  <si>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</si>
  <si>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</si>
  <si>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</si>
  <si>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</si>
  <si>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</si>
  <si>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</si>
  <si>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</si>
  <si>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</si>
  <si>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</si>
  <si>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</si>
  <si>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</si>
  <si>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</si>
  <si>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</si>
  <si>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</si>
  <si>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</si>
  <si>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</si>
  <si>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</si>
  <si>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</si>
  <si>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</si>
  <si>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</si>
  <si>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</si>
  <si>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</si>
  <si>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</si>
  <si>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</si>
  <si>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</si>
  <si>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</si>
  <si>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</si>
  <si>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</si>
  <si>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</si>
  <si>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</si>
  <si>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</si>
  <si>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</si>
  <si>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</si>
  <si>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</si>
  <si>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</si>
  <si>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</si>
  <si>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</si>
  <si>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</si>
  <si>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</si>
  <si>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</si>
  <si>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</si>
  <si>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</si>
  <si>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</si>
  <si>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</si>
  <si>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</si>
  <si>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</si>
  <si>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</si>
  <si>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</si>
  <si>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</si>
  <si>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</si>
  <si>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</si>
  <si>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</si>
  <si>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</si>
  <si>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</si>
  <si>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</si>
  <si>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</si>
  <si>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</si>
  <si>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</si>
  <si>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</si>
  <si>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</si>
  <si>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</si>
  <si>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</si>
  <si>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</si>
  <si>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</si>
  <si>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</si>
  <si>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</si>
  <si>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</si>
  <si>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</si>
  <si>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</si>
  <si>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</si>
  <si>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</si>
  <si>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</si>
  <si>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</si>
  <si>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</si>
  <si>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</si>
  <si>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</si>
  <si>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</si>
  <si>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</si>
  <si>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</si>
  <si>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</si>
  <si>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</si>
  <si>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</si>
  <si>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</si>
  <si>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</si>
  <si>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</si>
  <si>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</si>
  <si>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</si>
  <si>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</si>
  <si>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</si>
  <si>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</si>
  <si>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</si>
  <si>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</si>
  <si>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</si>
  <si>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</si>
  <si>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</si>
  <si>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</si>
  <si>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</si>
  <si>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</si>
  <si>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</si>
  <si>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</si>
  <si>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</si>
  <si>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</si>
  <si>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</si>
  <si>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</si>
  <si>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</si>
  <si>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</si>
  <si>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</si>
  <si>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</si>
  <si>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</si>
  <si>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</si>
  <si>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</si>
  <si>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</si>
  <si>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</si>
  <si>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</si>
  <si>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</si>
  <si>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</si>
  <si>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</si>
  <si>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</si>
  <si>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</si>
  <si>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</si>
  <si>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</si>
  <si>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</si>
  <si>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</si>
  <si>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</si>
  <si>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</si>
  <si>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</si>
  <si>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</si>
  <si>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</si>
  <si>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</si>
  <si>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</si>
  <si>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</si>
  <si>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</si>
  <si>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</si>
  <si>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</si>
  <si>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</si>
  <si>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</si>
  <si>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</si>
  <si>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</si>
  <si>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</si>
  <si>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</si>
  <si>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</si>
  <si>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</si>
  <si>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</si>
  <si>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</si>
  <si>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</si>
  <si>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</si>
  <si>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</si>
  <si>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</si>
  <si>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</si>
  <si>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</si>
  <si>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</si>
  <si>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</si>
  <si>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</si>
  <si>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</si>
  <si>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</si>
  <si>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</si>
  <si>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</si>
  <si>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</si>
  <si>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</si>
  <si>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</si>
  <si>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</si>
  <si>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</si>
  <si>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</si>
  <si>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</si>
  <si>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</si>
  <si>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</si>
  <si>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</si>
  <si>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</si>
  <si>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</si>
  <si>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</si>
  <si>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</si>
  <si>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</si>
  <si>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</si>
  <si>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</si>
  <si>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</si>
  <si>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</si>
  <si>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</si>
  <si>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</si>
  <si>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</si>
  <si>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</si>
  <si>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</si>
  <si>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</si>
  <si>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</si>
  <si>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</si>
  <si>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</si>
  <si>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</si>
  <si>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</si>
  <si>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</si>
  <si>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</si>
  <si>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</si>
  <si>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</si>
  <si>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</si>
  <si>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</si>
  <si>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</si>
  <si>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</si>
  <si>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</si>
  <si>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</si>
  <si>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</si>
  <si>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</si>
  <si>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</si>
  <si>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</si>
  <si>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</si>
  <si>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</si>
  <si>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</si>
  <si>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</si>
  <si>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</si>
  <si>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</si>
  <si>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</si>
  <si>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</si>
  <si>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</si>
  <si>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</si>
  <si>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</si>
  <si>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</si>
  <si>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</si>
  <si>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</si>
  <si>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</si>
  <si>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</si>
  <si>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</si>
  <si>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</si>
  <si>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</si>
  <si>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</si>
  <si>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</si>
  <si>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</si>
  <si>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</si>
  <si>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</si>
  <si>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</si>
  <si>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</si>
  <si>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</si>
  <si>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</si>
  <si>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</si>
  <si>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</si>
  <si>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</si>
  <si>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</si>
  <si>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</si>
  <si>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</si>
  <si>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</si>
  <si>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</si>
  <si>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</si>
  <si>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</si>
  <si>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</si>
  <si>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</si>
  <si>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</si>
  <si>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</si>
  <si>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</si>
  <si>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</si>
  <si>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</si>
  <si>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</si>
  <si>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</si>
  <si>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</si>
  <si>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</si>
  <si>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</si>
  <si>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</si>
  <si>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</si>
  <si>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</si>
  <si>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</si>
  <si>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</si>
  <si>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</si>
  <si>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</si>
  <si>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</si>
  <si>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</si>
  <si>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</si>
  <si>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</si>
  <si>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</si>
  <si>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</si>
  <si>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</si>
  <si>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</si>
  <si>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</si>
  <si>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</si>
  <si>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</si>
  <si>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</si>
  <si>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</si>
  <si>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</si>
  <si>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</si>
  <si>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</si>
  <si>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</si>
  <si>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</si>
  <si>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</si>
  <si>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</si>
  <si>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</si>
  <si>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</si>
  <si>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</si>
  <si>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</si>
  <si>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</si>
  <si>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</si>
  <si>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</si>
  <si>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</si>
  <si>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</si>
  <si>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</si>
  <si>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</si>
  <si>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</si>
  <si>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</si>
  <si>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</si>
  <si>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</si>
  <si>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</si>
  <si>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</si>
  <si>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</si>
  <si>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</si>
  <si>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</si>
  <si>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</si>
  <si>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</si>
  <si>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</si>
  <si>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</si>
  <si>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</si>
  <si>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</si>
  <si>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</si>
  <si>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</si>
  <si>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</si>
  <si>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</si>
  <si>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</si>
  <si>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</si>
  <si>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</si>
  <si>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</si>
  <si>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</si>
  <si>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</si>
  <si>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</si>
  <si>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</si>
  <si>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</si>
  <si>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</si>
  <si>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</si>
  <si>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</si>
  <si>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</si>
  <si>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</si>
  <si>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</si>
  <si>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</si>
  <si>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</si>
  <si>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</si>
  <si>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</si>
  <si>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</si>
  <si>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</si>
  <si>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</si>
  <si>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</si>
  <si>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</si>
  <si>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</si>
  <si>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</si>
  <si>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</si>
  <si>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</si>
  <si>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</si>
  <si>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</si>
  <si>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</si>
  <si>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</si>
  <si>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</si>
  <si>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</si>
  <si>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</si>
  <si>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</si>
  <si>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</si>
  <si>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</si>
  <si>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</si>
  <si>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</si>
  <si>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</si>
  <si>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</si>
  <si>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</si>
  <si>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</si>
  <si>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</si>
  <si>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</si>
  <si>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</si>
  <si>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</si>
  <si>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</si>
  <si>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</si>
  <si>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</si>
  <si>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</si>
  <si>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</si>
  <si>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</si>
  <si>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</si>
  <si>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</si>
  <si>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</si>
  <si>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</si>
  <si>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</si>
  <si>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</si>
  <si>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</si>
  <si>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</si>
  <si>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</si>
  <si>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</si>
  <si>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</si>
  <si>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</si>
  <si>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</si>
  <si>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</si>
  <si>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</si>
  <si>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</si>
  <si>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</si>
  <si>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</si>
  <si>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</si>
  <si>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</si>
  <si>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</si>
  <si>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</si>
  <si>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</si>
  <si>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</si>
  <si>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</si>
  <si>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</si>
  <si>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</si>
  <si>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</si>
  <si>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</si>
  <si>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</si>
  <si>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</si>
  <si>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</si>
  <si>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</si>
  <si>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</si>
  <si>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</si>
  <si>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</si>
  <si>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</si>
  <si>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</si>
  <si>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</si>
  <si>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</si>
  <si>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</si>
  <si>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</si>
  <si>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</si>
  <si>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</si>
  <si>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</si>
  <si>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</si>
  <si>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</si>
  <si>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</si>
  <si>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</si>
  <si>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</si>
  <si>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</si>
  <si>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</si>
  <si>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</si>
  <si>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</si>
  <si>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</si>
  <si>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</si>
  <si>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</si>
  <si>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</si>
  <si>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</si>
  <si>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</si>
  <si>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</si>
  <si>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</si>
  <si>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</si>
  <si>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</si>
  <si>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</si>
  <si>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</si>
  <si>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</si>
  <si>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</si>
  <si>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</si>
  <si>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</si>
  <si>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</si>
  <si>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</si>
  <si>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</si>
  <si>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</si>
  <si>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</si>
  <si>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</si>
  <si>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</si>
  <si>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</si>
  <si>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</si>
  <si>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</si>
  <si>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</si>
  <si>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</si>
  <si>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</si>
  <si>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</si>
  <si>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</si>
  <si>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</si>
  <si>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</si>
  <si>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</si>
  <si>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</si>
  <si>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</si>
  <si>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</si>
  <si>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</si>
  <si>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</si>
  <si>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</si>
  <si>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</si>
  <si>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</si>
  <si>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</si>
  <si>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</si>
  <si>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</si>
  <si>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</si>
  <si>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</si>
  <si>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</si>
  <si>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</si>
  <si>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</si>
  <si>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</si>
  <si>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</si>
  <si>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</si>
  <si>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</si>
  <si>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</si>
  <si>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</si>
  <si>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</si>
  <si>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</si>
  <si>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</si>
  <si>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</si>
  <si>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</si>
  <si>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</si>
  <si>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</si>
  <si>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</si>
  <si>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</si>
  <si>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</si>
  <si>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</si>
  <si>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</si>
  <si>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</si>
  <si>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</si>
  <si>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</si>
  <si>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</si>
  <si>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</si>
  <si>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</si>
  <si>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</si>
  <si>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</si>
  <si>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</si>
  <si>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</si>
  <si>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</si>
  <si>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</si>
  <si>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</si>
  <si>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</si>
  <si>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</si>
  <si>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</si>
  <si>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</si>
  <si>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</si>
  <si>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</si>
  <si>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</si>
  <si>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</si>
  <si>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</si>
  <si>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</si>
  <si>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</si>
  <si>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</si>
  <si>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</si>
  <si>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</si>
  <si>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</si>
  <si>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</si>
  <si>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</si>
  <si>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</si>
  <si>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</si>
  <si>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</si>
  <si>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</si>
  <si>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</si>
  <si>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</si>
  <si>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</si>
  <si>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</si>
  <si>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</si>
  <si>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</si>
  <si>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</si>
  <si>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</si>
  <si>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</si>
  <si>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</si>
  <si>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</si>
  <si>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</si>
  <si>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</si>
  <si>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</si>
  <si>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</si>
  <si>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</si>
  <si>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</si>
  <si>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</si>
  <si>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</si>
  <si>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</si>
  <si>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</si>
  <si>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</si>
  <si>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</si>
  <si>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</si>
  <si>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</si>
  <si>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</si>
  <si>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</si>
  <si>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</si>
  <si>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</si>
  <si>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</si>
  <si>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</si>
  <si>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</si>
  <si>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</si>
  <si>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</si>
  <si>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</si>
  <si>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</si>
  <si>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</si>
  <si>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</si>
  <si>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</si>
  <si>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</si>
  <si>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</si>
  <si>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</si>
  <si>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</si>
  <si>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</si>
  <si>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</si>
  <si>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</si>
  <si>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</si>
  <si>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</si>
  <si>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</si>
  <si>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</si>
  <si>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</si>
  <si>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</si>
  <si>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</si>
  <si>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</si>
  <si>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</si>
  <si>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</si>
  <si>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</si>
  <si>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</si>
  <si>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</si>
  <si>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</si>
  <si>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</si>
  <si>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</si>
  <si>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</si>
  <si>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</si>
  <si>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</si>
  <si>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</si>
  <si>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</si>
  <si>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</si>
  <si>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</si>
  <si>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</si>
  <si>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</si>
  <si>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</si>
  <si>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</si>
  <si>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</si>
  <si>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</si>
  <si>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</si>
  <si>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</si>
  <si>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</si>
  <si>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</si>
  <si>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</si>
  <si>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</si>
  <si>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</si>
  <si>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</si>
  <si>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</si>
  <si>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</si>
  <si>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</si>
  <si>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</si>
  <si>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</si>
  <si>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</si>
  <si>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</si>
  <si>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</si>
  <si>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</si>
  <si>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</si>
  <si>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</si>
  <si>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</si>
  <si>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</si>
  <si>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</si>
  <si>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</si>
  <si>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</si>
  <si>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</si>
  <si>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</si>
  <si>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</si>
  <si>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</si>
  <si>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</si>
  <si>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</si>
  <si>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</si>
  <si>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</si>
  <si>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</si>
  <si>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</si>
  <si>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</si>
  <si>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</si>
  <si>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</si>
  <si>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</si>
  <si>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</si>
  <si>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</si>
  <si>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</si>
  <si>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</si>
  <si>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</si>
  <si>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</si>
  <si>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</si>
  <si>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</si>
  <si>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</si>
  <si>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</si>
  <si>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</si>
  <si>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</si>
  <si>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</si>
  <si>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</si>
  <si>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</si>
  <si>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</si>
  <si>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</si>
  <si>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</si>
  <si>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</si>
  <si>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</si>
  <si>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</si>
  <si>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</si>
  <si>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</si>
  <si>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</si>
  <si>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</si>
  <si>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</si>
  <si>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</si>
  <si>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</si>
  <si>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</si>
  <si>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</si>
  <si>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</si>
  <si>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</si>
  <si>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</si>
  <si>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</si>
  <si>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</si>
  <si>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</si>
  <si>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</si>
  <si>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</si>
  <si>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</si>
  <si>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</si>
  <si>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</si>
  <si>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</si>
  <si>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</si>
  <si>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</si>
  <si>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</si>
  <si>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</si>
  <si>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</si>
  <si>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</si>
  <si>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</si>
  <si>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</si>
  <si>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</si>
  <si>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</si>
  <si>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</si>
  <si>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</si>
  <si>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</si>
  <si>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</si>
  <si>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</si>
  <si>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</si>
  <si>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</si>
  <si>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</si>
  <si>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</si>
  <si>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</si>
  <si>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</si>
  <si>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</si>
  <si>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</si>
  <si>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</si>
  <si>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</si>
  <si>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</si>
  <si>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</si>
  <si>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</si>
  <si>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</si>
  <si>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</si>
  <si>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</si>
  <si>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</si>
  <si>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</si>
  <si>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</si>
  <si>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</si>
  <si>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</si>
  <si>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</si>
  <si>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</si>
  <si>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</si>
  <si>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</si>
  <si>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</si>
  <si>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</si>
  <si>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</si>
  <si>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</si>
  <si>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</si>
  <si>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</si>
  <si>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</si>
  <si>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</si>
  <si>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</si>
  <si>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</si>
  <si>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</si>
  <si>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</si>
  <si>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</si>
  <si>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</si>
  <si>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</si>
  <si>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</si>
  <si>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</si>
  <si>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</si>
  <si>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</si>
  <si>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</si>
  <si>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</si>
  <si>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</si>
  <si>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</si>
  <si>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</si>
  <si>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</si>
  <si>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</si>
  <si>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</si>
  <si>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</si>
  <si>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</si>
  <si>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</si>
  <si>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</si>
  <si>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</si>
  <si>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</si>
  <si>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</si>
  <si>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</si>
  <si>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</si>
  <si>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</si>
  <si>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</si>
  <si>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</si>
  <si>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</si>
  <si>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</si>
  <si>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</si>
  <si>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</si>
  <si>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</si>
  <si>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</si>
  <si>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</si>
  <si>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</si>
  <si>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</si>
  <si>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</si>
  <si>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</si>
  <si>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</si>
  <si>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</si>
  <si>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</si>
  <si>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</si>
  <si>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</si>
  <si>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</si>
  <si>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</si>
  <si>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</si>
  <si>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</si>
  <si>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</si>
  <si>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</si>
  <si>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</si>
  <si>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</si>
  <si>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</si>
  <si>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</si>
  <si>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</si>
  <si>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</si>
  <si>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</si>
  <si>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</si>
  <si>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</si>
  <si>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</si>
  <si>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</si>
  <si>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</si>
  <si>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</si>
  <si>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</si>
  <si>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</si>
  <si>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</si>
  <si>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</si>
  <si>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</si>
  <si>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</si>
  <si>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</si>
  <si>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</si>
  <si>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</si>
  <si>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</si>
  <si>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</si>
  <si>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</si>
  <si>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</si>
  <si>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</si>
  <si>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</si>
  <si>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</si>
  <si>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</si>
  <si>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</si>
  <si>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</si>
  <si>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</si>
  <si>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</si>
  <si>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</si>
  <si>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</si>
  <si>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</si>
  <si>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</si>
  <si>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</si>
  <si>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</si>
  <si>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</si>
  <si>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</si>
  <si>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</si>
  <si>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</si>
  <si>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</si>
  <si>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</si>
  <si>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</si>
  <si>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</si>
  <si>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</si>
  <si>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</si>
  <si>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</si>
  <si>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</si>
  <si>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</si>
  <si>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</si>
  <si>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</si>
  <si>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</si>
  <si>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</si>
  <si>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</si>
  <si>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</si>
  <si>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</si>
  <si>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</si>
  <si>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</si>
  <si>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</si>
  <si>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</si>
  <si>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</si>
  <si>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</si>
  <si>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</si>
  <si>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</si>
  <si>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</si>
  <si>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</si>
  <si>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</si>
  <si>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</si>
  <si>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</si>
  <si>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</si>
  <si>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</si>
  <si>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</si>
  <si>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</si>
  <si>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</si>
  <si>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</si>
  <si>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</si>
  <si>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</si>
  <si>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</si>
  <si>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</si>
  <si>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</si>
  <si>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</si>
  <si>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</si>
  <si>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</si>
  <si>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</si>
  <si>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</si>
  <si>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</si>
  <si>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</si>
  <si>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</si>
  <si>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</si>
  <si>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</si>
  <si>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</si>
  <si>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</si>
  <si>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</si>
  <si>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</si>
  <si>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</si>
  <si>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</si>
  <si>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</si>
  <si>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</si>
  <si>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</si>
  <si>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</si>
  <si>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</si>
  <si>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</si>
  <si>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</si>
  <si>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</si>
  <si>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</si>
  <si>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</si>
  <si>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</si>
  <si>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</si>
  <si>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</si>
  <si>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</si>
  <si>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</si>
  <si>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</si>
  <si>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</si>
  <si>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</si>
  <si>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</si>
  <si>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</si>
  <si>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</si>
  <si>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</si>
  <si>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</si>
  <si>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</si>
  <si>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</si>
  <si>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</si>
  <si>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</si>
  <si>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</si>
  <si>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</si>
  <si>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</si>
  <si>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</si>
  <si>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</si>
  <si>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</si>
  <si>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</si>
  <si>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</si>
  <si>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</si>
  <si>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</si>
  <si>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</si>
  <si>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</si>
  <si>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</si>
  <si>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</si>
  <si>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</si>
  <si>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</si>
  <si>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</si>
  <si>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</si>
  <si>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</si>
  <si>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</si>
  <si>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</si>
  <si>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</si>
  <si>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</si>
  <si>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</si>
  <si>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</si>
  <si>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</si>
  <si>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</si>
  <si>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</si>
  <si>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</si>
  <si>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</si>
  <si>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</si>
  <si>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</si>
  <si>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</si>
  <si>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</si>
  <si>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</si>
  <si>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</si>
  <si>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</si>
  <si>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</si>
  <si>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</si>
  <si>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</si>
  <si>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</si>
  <si>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</si>
  <si>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</si>
  <si>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</si>
  <si>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</si>
  <si>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</si>
  <si>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</si>
  <si>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</si>
  <si>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</si>
  <si>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</si>
  <si>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</si>
  <si>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</si>
  <si>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</si>
  <si>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</si>
  <si>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</si>
  <si>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</si>
  <si>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</si>
  <si>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</si>
  <si>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</si>
  <si>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</si>
  <si>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</si>
  <si>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</si>
  <si>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</si>
  <si>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</si>
  <si>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</si>
  <si>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</si>
  <si>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</si>
  <si>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</si>
  <si>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</si>
  <si>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</si>
  <si>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</si>
  <si>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</si>
  <si>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</si>
  <si>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</si>
  <si>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</si>
  <si>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</si>
  <si>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</si>
  <si>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</si>
  <si>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</si>
  <si>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</si>
  <si>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</si>
  <si>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</si>
  <si>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</si>
  <si>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</si>
  <si>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</si>
  <si>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</si>
  <si>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</si>
  <si>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</si>
  <si>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</si>
  <si>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</si>
  <si>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</si>
  <si>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</si>
  <si>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</si>
  <si>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</si>
  <si>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</si>
  <si>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</si>
  <si>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</si>
  <si>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</si>
  <si>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</si>
  <si>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</si>
  <si>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</si>
  <si>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</si>
  <si>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</si>
  <si>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</si>
  <si>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</si>
  <si>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</si>
  <si>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</si>
  <si>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</si>
  <si>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</si>
  <si>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</si>
  <si>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</si>
  <si>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</si>
  <si>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</si>
  <si>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</si>
  <si>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</si>
  <si>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</si>
  <si>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</si>
  <si>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</si>
  <si>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</si>
  <si>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</si>
  <si>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</si>
  <si>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</si>
  <si>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</si>
  <si>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</si>
  <si>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</si>
  <si>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</si>
  <si>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</si>
  <si>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</si>
  <si>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</si>
  <si>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</si>
  <si>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</si>
  <si>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</si>
  <si>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</si>
  <si>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</si>
  <si>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</si>
  <si>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</si>
  <si>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</si>
  <si>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</si>
  <si>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</si>
  <si>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</si>
  <si>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</si>
  <si>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</si>
  <si>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</si>
  <si>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</si>
  <si>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</si>
  <si>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</si>
  <si>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</si>
  <si>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</si>
  <si>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</si>
  <si>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</si>
  <si>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</si>
  <si>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</si>
  <si>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</si>
  <si>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</si>
  <si>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</si>
  <si>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</si>
  <si>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</si>
  <si>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</si>
  <si>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</si>
  <si>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</si>
  <si>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</si>
  <si>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</si>
  <si>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</si>
  <si>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</si>
  <si>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</si>
  <si>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</si>
  <si>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</si>
  <si>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</si>
  <si>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</si>
  <si>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</si>
  <si>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</si>
  <si>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</si>
  <si>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</si>
  <si>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</si>
  <si>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</si>
  <si>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</si>
  <si>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</si>
  <si>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</si>
  <si>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</si>
  <si>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</si>
  <si>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</si>
  <si>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</si>
  <si>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</si>
  <si>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</si>
  <si>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</si>
  <si>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</si>
  <si>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</si>
  <si>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</si>
  <si>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</si>
  <si>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</si>
  <si>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</si>
  <si>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</si>
  <si>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</si>
  <si>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</si>
  <si>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</si>
  <si>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</si>
  <si>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</si>
  <si>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</si>
  <si>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</si>
  <si>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</si>
  <si>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</si>
  <si>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</si>
  <si>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</si>
  <si>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</si>
  <si>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</si>
  <si>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</si>
  <si>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</si>
  <si>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</si>
  <si>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</si>
  <si>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</si>
  <si>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</si>
  <si>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</si>
  <si>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</si>
  <si>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</si>
  <si>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</si>
  <si>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</si>
  <si>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</si>
  <si>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</si>
  <si>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</si>
  <si>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</si>
  <si>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</si>
  <si>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</si>
  <si>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</si>
  <si>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</si>
  <si>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</si>
  <si>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</si>
  <si>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</si>
  <si>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</si>
  <si>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</si>
  <si>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</si>
  <si>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</si>
  <si>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</si>
  <si>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</si>
  <si>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</si>
  <si>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</si>
  <si>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</si>
  <si>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</si>
  <si>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</si>
  <si>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</si>
  <si>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</si>
  <si>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</si>
  <si>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</si>
  <si>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</si>
  <si>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</si>
  <si>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</si>
  <si>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</si>
  <si>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</si>
  <si>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</si>
  <si>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</si>
  <si>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</si>
  <si>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</si>
  <si>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</si>
  <si>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</si>
  <si>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</si>
  <si>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</si>
  <si>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</si>
  <si>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</si>
  <si>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</si>
  <si>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</si>
  <si>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</si>
  <si>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</si>
  <si>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</si>
  <si>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</si>
  <si>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</si>
  <si>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</si>
  <si>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</si>
  <si>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</si>
  <si>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</si>
  <si>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</si>
  <si>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</si>
  <si>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</si>
  <si>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</si>
  <si>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</si>
  <si>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</si>
  <si>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</si>
  <si>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</si>
  <si>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</si>
  <si>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</si>
  <si>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</si>
  <si>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</si>
  <si>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</si>
  <si>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</si>
  <si>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</si>
  <si>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</si>
  <si>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</si>
  <si>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</si>
  <si>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</si>
  <si>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</si>
  <si>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</si>
  <si>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</si>
  <si>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</si>
  <si>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</si>
  <si>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</si>
  <si>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</si>
  <si>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</si>
  <si>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</si>
  <si>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</si>
  <si>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</si>
  <si>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</si>
  <si>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</si>
  <si>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</si>
  <si>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</si>
  <si>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</si>
  <si>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</si>
  <si>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</si>
  <si>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</si>
  <si>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</si>
  <si>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</si>
  <si>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</si>
  <si>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</si>
  <si>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</si>
  <si>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</si>
  <si>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</si>
  <si>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</si>
  <si>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</si>
  <si>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</si>
  <si>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</si>
  <si>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</si>
  <si>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</si>
  <si>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</si>
  <si>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</si>
  <si>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</si>
  <si>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</si>
  <si>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</si>
  <si>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</si>
  <si>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</si>
  <si>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</si>
  <si>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</si>
  <si>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</si>
  <si>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</si>
  <si>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</si>
  <si>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</si>
  <si>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</si>
  <si>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</si>
  <si>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</si>
  <si>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</si>
  <si>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</si>
  <si>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</si>
  <si>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</si>
  <si>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</si>
  <si>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</si>
  <si>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</si>
  <si>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</si>
  <si>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</si>
  <si>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</si>
  <si>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</si>
  <si>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</si>
  <si>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</si>
  <si>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</si>
  <si>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</si>
  <si>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</si>
  <si>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</si>
  <si>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</si>
  <si>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</si>
  <si>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</si>
  <si>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</si>
  <si>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</si>
  <si>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</si>
  <si>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</si>
  <si>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</si>
  <si>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</si>
  <si>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</si>
  <si>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</si>
  <si>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</si>
  <si>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</si>
  <si>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</si>
  <si>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</si>
  <si>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</si>
  <si>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</si>
  <si>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</si>
  <si>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</si>
  <si>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</si>
  <si>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</si>
  <si>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</si>
  <si>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</si>
  <si>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</si>
  <si>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</si>
  <si>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</si>
  <si>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</si>
  <si>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</si>
  <si>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</si>
  <si>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</si>
  <si>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</si>
  <si>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</si>
  <si>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</si>
  <si>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</si>
  <si>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</si>
  <si>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</si>
  <si>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</si>
  <si>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</si>
  <si>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</si>
  <si>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</si>
  <si>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</si>
  <si>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</si>
  <si>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</si>
  <si>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</si>
  <si>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</si>
  <si>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</si>
  <si>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</si>
  <si>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</si>
  <si>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</si>
  <si>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</si>
  <si>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</si>
  <si>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</si>
  <si>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</si>
  <si>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</si>
  <si>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</si>
  <si>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</si>
  <si>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</si>
  <si>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</si>
  <si>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</si>
  <si>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</si>
  <si>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</si>
  <si>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</si>
  <si>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</si>
  <si>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</si>
  <si>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</si>
  <si>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</si>
  <si>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</si>
  <si>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</si>
  <si>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</si>
  <si>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</si>
  <si>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</si>
  <si>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</si>
  <si>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</si>
  <si>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</si>
  <si>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</si>
  <si>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</si>
  <si>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</si>
  <si>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</si>
  <si>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</si>
  <si>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</si>
  <si>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</si>
  <si>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</si>
  <si>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</si>
  <si>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</si>
  <si>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</si>
  <si>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</si>
  <si>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</si>
  <si>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</si>
  <si>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</si>
  <si>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</si>
  <si>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</si>
  <si>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</si>
  <si>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</si>
  <si>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</si>
  <si>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</si>
  <si>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</si>
  <si>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</si>
  <si>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</si>
  <si>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</si>
  <si>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</si>
  <si>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</si>
  <si>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</si>
  <si>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</si>
  <si>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</si>
  <si>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</si>
  <si>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</si>
  <si>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</si>
  <si>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</si>
  <si>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</si>
  <si>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</si>
  <si>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</si>
  <si>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</si>
  <si>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</si>
  <si>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</si>
  <si>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</si>
  <si>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</si>
  <si>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</si>
  <si>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</si>
  <si>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</si>
  <si>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</si>
  <si>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</si>
  <si>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</si>
  <si>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</si>
  <si>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</si>
  <si>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</si>
  <si>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</si>
  <si>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</si>
  <si>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</si>
  <si>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</si>
  <si>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</si>
  <si>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</si>
  <si>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</si>
  <si>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</si>
  <si>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</si>
  <si>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</si>
  <si>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</si>
  <si>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</si>
  <si>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</si>
  <si>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</si>
  <si>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</si>
  <si>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</si>
  <si>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</si>
  <si>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</si>
  <si>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</si>
  <si>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</si>
  <si>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</si>
  <si>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</si>
  <si>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</si>
  <si>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</si>
  <si>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</si>
  <si>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</si>
  <si>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</si>
  <si>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</si>
  <si>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</si>
  <si>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</si>
  <si>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</si>
  <si>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</si>
  <si>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</si>
  <si>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</si>
  <si>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</si>
  <si>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</si>
  <si>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</si>
  <si>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</si>
  <si>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</si>
  <si>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</si>
  <si>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</si>
  <si>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</si>
  <si>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</si>
  <si>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</si>
  <si>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</si>
  <si>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</si>
  <si>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</si>
  <si>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</si>
  <si>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</si>
  <si>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</si>
  <si>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</si>
  <si>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</si>
  <si>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</si>
  <si>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</si>
  <si>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</si>
  <si>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</si>
  <si>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</si>
  <si>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</si>
  <si>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</si>
  <si>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</si>
  <si>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</si>
  <si>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</si>
  <si>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</si>
  <si>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</si>
  <si>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</si>
  <si>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</si>
  <si>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</si>
  <si>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</si>
  <si>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</si>
  <si>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</si>
  <si>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</si>
  <si>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</si>
  <si>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</si>
  <si>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</si>
  <si>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</si>
  <si>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</si>
  <si>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</si>
  <si>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</si>
  <si>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</si>
  <si>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</si>
  <si>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</si>
  <si>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</si>
  <si>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</si>
  <si>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</si>
  <si>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</si>
  <si>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</si>
  <si>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</si>
  <si>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</si>
  <si>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</si>
  <si>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</si>
  <si>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</si>
  <si>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</si>
  <si>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</si>
  <si>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</si>
  <si>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</si>
  <si>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</si>
  <si>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</si>
  <si>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</si>
  <si>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</si>
  <si>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</si>
  <si>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</si>
  <si>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</si>
  <si>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</si>
  <si>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</si>
  <si>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</si>
  <si>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</si>
  <si>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</si>
  <si>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</si>
  <si>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</si>
  <si>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</si>
  <si>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</si>
  <si>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</si>
  <si>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</si>
  <si>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</si>
  <si>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</si>
  <si>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</si>
  <si>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</si>
  <si>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</si>
  <si>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</si>
  <si>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</si>
  <si>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</si>
  <si>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</si>
  <si>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</si>
  <si>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</si>
  <si>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</si>
  <si>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</si>
  <si>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</si>
  <si>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</si>
  <si>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</si>
  <si>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</si>
  <si>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</si>
  <si>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</si>
  <si>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</si>
  <si>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</si>
  <si>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</si>
  <si>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</si>
  <si>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</si>
  <si>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</si>
  <si>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</si>
  <si>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</si>
  <si>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</si>
  <si>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</si>
  <si>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</si>
  <si>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</si>
  <si>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</si>
  <si>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</si>
  <si>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</si>
  <si>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</si>
  <si>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</si>
  <si>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</si>
  <si>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</si>
  <si>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</si>
  <si>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</si>
  <si>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</si>
  <si>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</si>
  <si>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</si>
  <si>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</si>
  <si>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</si>
  <si>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</si>
  <si>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</si>
  <si>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</si>
  <si>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</si>
  <si>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</si>
  <si>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</si>
  <si>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</si>
  <si>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</si>
  <si>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</si>
  <si>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</si>
  <si>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</si>
  <si>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</si>
  <si>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</si>
  <si>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</si>
  <si>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</si>
  <si>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</si>
  <si>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</si>
  <si>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</si>
  <si>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</si>
  <si>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</si>
  <si>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</si>
  <si>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</si>
  <si>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</si>
  <si>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</si>
  <si>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</si>
  <si>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</si>
  <si>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</si>
  <si>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</si>
  <si>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</si>
  <si>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</si>
  <si>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</si>
  <si>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</si>
  <si>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</si>
  <si>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</si>
  <si>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</si>
  <si>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</si>
  <si>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</si>
  <si>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</si>
  <si>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</si>
  <si>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</si>
  <si>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</si>
  <si>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</si>
  <si>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</si>
  <si>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</si>
  <si>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</si>
  <si>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</si>
  <si>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</si>
  <si>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</si>
  <si>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</si>
  <si>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</si>
  <si>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</si>
  <si>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</si>
  <si>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</si>
  <si>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</si>
  <si>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</si>
  <si>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</si>
  <si>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</si>
  <si>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</si>
  <si>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</si>
  <si>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</si>
  <si>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</si>
  <si>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</si>
  <si>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</si>
  <si>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</si>
  <si>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</si>
  <si>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</si>
  <si>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</si>
  <si>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</si>
  <si>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</si>
  <si>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</si>
  <si>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</si>
  <si>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</si>
  <si>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</si>
  <si>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</si>
  <si>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</si>
  <si>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</si>
  <si>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</si>
  <si>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</si>
  <si>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</si>
  <si>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</si>
  <si>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</si>
  <si>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</si>
  <si>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</si>
  <si>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</si>
  <si>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</si>
  <si>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</si>
  <si>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</si>
  <si>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</si>
  <si>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</si>
  <si>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</si>
  <si>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</si>
  <si>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</si>
  <si>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</si>
  <si>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</si>
  <si>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</si>
  <si>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</si>
  <si>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</si>
  <si>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</si>
  <si>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</si>
  <si>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</si>
  <si>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</si>
  <si>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</si>
  <si>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</si>
  <si>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</si>
  <si>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</si>
  <si>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</si>
  <si>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</si>
  <si>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</si>
  <si>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</si>
  <si>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</si>
  <si>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</si>
  <si>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</si>
  <si>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</si>
  <si>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</si>
  <si>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</si>
  <si>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</si>
  <si>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</si>
  <si>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</si>
  <si>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</si>
  <si>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</si>
  <si>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</si>
  <si>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</si>
  <si>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</si>
  <si>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</si>
  <si>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</si>
  <si>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</si>
  <si>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</si>
  <si>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</si>
  <si>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</si>
  <si>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</si>
  <si>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</si>
  <si>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</si>
  <si>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</si>
  <si>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</si>
  <si>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</si>
  <si>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</si>
  <si>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</si>
  <si>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</si>
  <si>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</si>
  <si>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</si>
  <si>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</si>
  <si>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</si>
  <si>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</si>
  <si>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</si>
  <si>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</si>
  <si>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</si>
  <si>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</si>
  <si>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</si>
  <si>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</si>
  <si>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</si>
  <si>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</si>
  <si>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</si>
  <si>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</si>
  <si>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</si>
  <si>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</si>
  <si>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</si>
  <si>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</si>
  <si>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</si>
  <si>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</si>
  <si>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</si>
  <si>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</si>
  <si>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</si>
  <si>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</si>
  <si>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</si>
  <si>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</si>
  <si>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</si>
  <si>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</si>
  <si>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</si>
  <si>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</si>
  <si>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</si>
  <si>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</si>
  <si>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</si>
  <si>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</si>
  <si>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</si>
  <si>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</si>
  <si>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</si>
  <si>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</si>
  <si>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</si>
  <si>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</si>
  <si>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</si>
  <si>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</si>
  <si>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</si>
  <si>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</si>
  <si>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</si>
  <si>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</si>
  <si>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</si>
  <si>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</si>
  <si>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</si>
  <si>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</si>
  <si>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</si>
  <si>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</si>
  <si>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</si>
  <si>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</si>
  <si>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</si>
  <si>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</si>
  <si>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</si>
  <si>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</si>
  <si>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</si>
  <si>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</si>
  <si>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</si>
  <si>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</si>
  <si>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</si>
  <si>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</si>
  <si>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</si>
  <si>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</si>
  <si>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</si>
  <si>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</si>
  <si>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</si>
  <si>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</si>
  <si>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</si>
  <si>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</si>
  <si>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</si>
  <si>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</si>
  <si>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</si>
  <si>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</si>
  <si>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</si>
  <si>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</si>
  <si>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</si>
  <si>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</si>
  <si>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</si>
  <si>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</si>
  <si>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</si>
  <si>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</si>
  <si>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</si>
  <si>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</si>
  <si>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</si>
  <si>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</si>
  <si>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</si>
  <si>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</si>
  <si>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</si>
  <si>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</si>
  <si>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</si>
  <si>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</si>
  <si>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</si>
  <si>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</si>
  <si>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</si>
  <si>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</si>
  <si>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</si>
  <si>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</si>
  <si>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</si>
  <si>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</si>
  <si>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</si>
  <si>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</si>
  <si>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</si>
  <si>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</si>
  <si>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</si>
  <si>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</si>
  <si>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</si>
  <si>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</si>
  <si>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</si>
  <si>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</si>
  <si>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</si>
  <si>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</si>
  <si>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</si>
  <si>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</si>
  <si>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</si>
  <si>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</si>
  <si>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</si>
  <si>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</si>
  <si>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</si>
  <si>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</si>
  <si>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</si>
  <si>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</si>
  <si>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</si>
  <si>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</si>
  <si>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</si>
  <si>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</si>
  <si>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</si>
  <si>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</si>
  <si>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</si>
  <si>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</si>
  <si>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</si>
  <si>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</si>
  <si>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</si>
  <si>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</si>
  <si>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</si>
  <si>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</si>
  <si>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</si>
  <si>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</si>
  <si>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</si>
  <si>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</si>
  <si>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</si>
  <si>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</si>
  <si>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</si>
  <si>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</si>
  <si>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</si>
  <si>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</si>
  <si>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</si>
  <si>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</si>
  <si>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</si>
  <si>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</si>
  <si>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</si>
  <si>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</si>
  <si>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</si>
  <si>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</si>
  <si>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</si>
  <si>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</si>
  <si>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</si>
  <si>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</si>
  <si>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</si>
  <si>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</si>
  <si>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</si>
  <si>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</si>
  <si>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</si>
  <si>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</si>
  <si>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</si>
  <si>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</si>
  <si>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</si>
  <si>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</si>
  <si>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</si>
  <si>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</si>
  <si>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</si>
  <si>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</si>
  <si>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</si>
  <si>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</si>
  <si>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</si>
  <si>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</si>
  <si>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</si>
  <si>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</si>
  <si>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</si>
  <si>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</si>
  <si>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</si>
  <si>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</si>
  <si>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</si>
  <si>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</si>
  <si>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</si>
  <si>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</si>
  <si>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</si>
  <si>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</si>
  <si>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</si>
  <si>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</si>
  <si>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</si>
  <si>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</si>
  <si>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</si>
  <si>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</si>
  <si>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</si>
  <si>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</si>
  <si>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</si>
  <si>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</si>
  <si>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</si>
  <si>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</si>
  <si>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</si>
  <si>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</si>
  <si>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</si>
  <si>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</si>
  <si>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</si>
  <si>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</si>
  <si>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</si>
  <si>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</si>
  <si>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</si>
  <si>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</si>
  <si>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</si>
  <si>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</si>
  <si>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</si>
  <si>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</si>
  <si>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</si>
  <si>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</si>
  <si>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</si>
  <si>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</si>
  <si>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</si>
  <si>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</si>
  <si>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</si>
  <si>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</si>
  <si>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</si>
  <si>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</si>
  <si>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</si>
  <si>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</si>
  <si>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</si>
  <si>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</si>
  <si>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</si>
  <si>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</si>
  <si>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</si>
  <si>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</si>
  <si>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</si>
  <si>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</si>
  <si>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</si>
  <si>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</si>
  <si>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</si>
  <si>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</si>
  <si>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</si>
  <si>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</si>
  <si>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</si>
  <si>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</si>
  <si>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</si>
  <si>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</si>
  <si>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</si>
  <si>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</si>
  <si>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</si>
  <si>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</si>
  <si>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</si>
  <si>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</si>
  <si>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</si>
  <si>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</si>
  <si>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</si>
  <si>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</si>
  <si>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</si>
  <si>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</si>
  <si>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</si>
  <si>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</si>
  <si>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</si>
  <si>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</si>
  <si>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</si>
  <si>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</si>
  <si>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</si>
  <si>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</si>
  <si>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</si>
  <si>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</si>
  <si>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</si>
  <si>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</si>
  <si>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</si>
  <si>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</si>
  <si>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</si>
  <si>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</si>
  <si>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</si>
  <si>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</si>
  <si>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</si>
  <si>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</si>
  <si>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</si>
  <si>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</si>
  <si>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</si>
  <si>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</si>
  <si>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</si>
  <si>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</si>
  <si>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</si>
  <si>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</si>
  <si>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</si>
  <si>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</si>
  <si>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</si>
  <si>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</si>
  <si>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</si>
  <si>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</si>
  <si>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</si>
  <si>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</si>
  <si>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</si>
  <si>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</si>
  <si>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</si>
  <si>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</si>
  <si>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</si>
  <si>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</si>
  <si>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</si>
  <si>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</si>
  <si>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</si>
  <si>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</si>
  <si>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</si>
  <si>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</si>
  <si>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</si>
  <si>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</si>
  <si>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</si>
  <si>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</si>
  <si>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</si>
  <si>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</si>
  <si>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</si>
  <si>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</si>
  <si>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</si>
  <si>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</si>
  <si>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</si>
  <si>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</si>
  <si>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</si>
  <si>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</si>
  <si>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</si>
  <si>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</si>
  <si>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</si>
  <si>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</si>
  <si>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</si>
  <si>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</si>
  <si>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</si>
  <si>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</si>
  <si>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</si>
  <si>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</si>
  <si>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</si>
  <si>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</si>
  <si>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</si>
  <si>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</si>
  <si>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</si>
  <si>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</si>
  <si>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</si>
  <si>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</si>
  <si>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</si>
  <si>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</si>
  <si>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</si>
  <si>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</si>
  <si>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</si>
  <si>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</si>
  <si>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</si>
  <si>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</si>
  <si>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</si>
  <si>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</si>
  <si>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</si>
  <si>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</si>
  <si>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</si>
  <si>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</si>
  <si>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</si>
  <si>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</si>
  <si>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</si>
  <si>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</si>
  <si>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</si>
  <si>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</si>
  <si>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</si>
  <si>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</si>
  <si>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</si>
  <si>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</si>
  <si>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</si>
  <si>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</si>
  <si>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</si>
  <si>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</si>
  <si>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</si>
  <si>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</si>
  <si>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</si>
  <si>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</si>
  <si>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</si>
  <si>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</si>
  <si>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</si>
  <si>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</si>
  <si>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</si>
  <si>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</si>
  <si>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</si>
  <si>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</si>
  <si>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</si>
  <si>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</si>
  <si>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</si>
  <si>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</si>
  <si>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</si>
  <si>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</si>
  <si>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</si>
  <si>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</si>
  <si>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</si>
  <si>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</si>
  <si>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</si>
  <si>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</si>
  <si>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</si>
  <si>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</si>
  <si>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</si>
  <si>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</si>
  <si>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</si>
  <si>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</si>
  <si>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</si>
  <si>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</si>
  <si>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</si>
  <si>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</si>
  <si>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</si>
  <si>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</si>
  <si>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</si>
  <si>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</si>
  <si>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</si>
  <si>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</si>
  <si>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</si>
  <si>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</si>
  <si>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</si>
  <si>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</si>
  <si>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</si>
  <si>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</si>
  <si>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</si>
  <si>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</si>
  <si>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</si>
  <si>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</si>
  <si>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</si>
  <si>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</si>
  <si>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</si>
  <si>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</si>
  <si>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</si>
  <si>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</si>
  <si>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</si>
  <si>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</si>
  <si>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</si>
  <si>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</si>
  <si>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</si>
  <si>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</si>
  <si>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</si>
  <si>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</si>
  <si>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</si>
  <si>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</si>
  <si>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</si>
  <si>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</si>
  <si>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</si>
  <si>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</si>
  <si>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</si>
  <si>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</si>
  <si>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</si>
  <si>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</si>
  <si>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</si>
  <si>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</si>
  <si>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</si>
  <si>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</si>
  <si>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</si>
  <si>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</si>
  <si>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</si>
  <si>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</si>
  <si>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</si>
  <si>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</si>
  <si>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</si>
  <si>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</si>
  <si>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</si>
  <si>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</si>
  <si>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</si>
  <si>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</si>
  <si>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</si>
  <si>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</si>
  <si>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</si>
  <si>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</si>
  <si>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</si>
  <si>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</si>
  <si>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</si>
  <si>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</si>
  <si>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</si>
  <si>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</si>
  <si>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</si>
  <si>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</si>
  <si>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</si>
  <si>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</si>
  <si>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</si>
  <si>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</si>
  <si>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</si>
  <si>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</si>
  <si>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</si>
  <si>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</si>
  <si>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</si>
  <si>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</si>
  <si>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</si>
  <si>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</si>
  <si>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</si>
  <si>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</si>
  <si>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</si>
  <si>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</si>
  <si>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</si>
  <si>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</si>
  <si>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</si>
  <si>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</si>
  <si>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</si>
  <si>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</si>
  <si>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</si>
  <si>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</si>
  <si>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</si>
  <si>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</si>
  <si>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</si>
  <si>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</si>
  <si>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</si>
  <si>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</si>
  <si>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</si>
  <si>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</si>
  <si>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</si>
  <si>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</si>
  <si>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</si>
  <si>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</si>
  <si>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</si>
  <si>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</si>
  <si>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</si>
  <si>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</si>
  <si>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</si>
  <si>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</si>
  <si>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</si>
  <si>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</si>
  <si>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</si>
  <si>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</si>
  <si>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</si>
  <si>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</si>
  <si>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</si>
  <si>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</si>
  <si>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</si>
  <si>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</si>
  <si>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</si>
  <si>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</si>
  <si>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</si>
  <si>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</si>
  <si>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</si>
  <si>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</si>
  <si>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</si>
  <si>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</si>
  <si>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</si>
  <si>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</si>
  <si>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</si>
  <si>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</si>
  <si>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</si>
  <si>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</si>
  <si>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</si>
  <si>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</si>
  <si>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</si>
  <si>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</si>
  <si>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</si>
  <si>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</si>
  <si>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</si>
  <si>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</si>
  <si>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</si>
  <si>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</si>
  <si>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</si>
  <si>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</si>
  <si>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</si>
  <si>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</si>
  <si>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</si>
  <si>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</si>
  <si>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</si>
  <si>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</si>
  <si>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</si>
  <si>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</si>
  <si>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</si>
  <si>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</si>
  <si>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</si>
  <si>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</si>
  <si>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</si>
  <si>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</si>
  <si>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</si>
  <si>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</si>
  <si>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</si>
  <si>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</si>
  <si>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</si>
  <si>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</si>
  <si>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</si>
  <si>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</si>
  <si>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</si>
  <si>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</si>
  <si>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</si>
  <si>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</si>
  <si>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</si>
  <si>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</si>
  <si>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</si>
  <si>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</si>
  <si>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</si>
  <si>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</si>
  <si>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</si>
  <si>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</si>
  <si>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</si>
  <si>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</si>
  <si>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</si>
  <si>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</si>
  <si>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</si>
  <si>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</si>
  <si>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</si>
  <si>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</si>
  <si>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</si>
  <si>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</si>
  <si>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</si>
  <si>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</si>
  <si>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</si>
  <si>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</si>
  <si>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</si>
  <si>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</si>
  <si>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</si>
  <si>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</si>
  <si>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</si>
  <si>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</si>
  <si>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</si>
  <si>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</si>
  <si>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</si>
  <si>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</si>
  <si>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</si>
  <si>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</si>
  <si>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</si>
  <si>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</si>
  <si>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</si>
  <si>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</si>
  <si>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</si>
  <si>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</si>
  <si>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</si>
  <si>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</si>
  <si>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</si>
  <si>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</si>
  <si>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</si>
  <si>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</si>
  <si>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</si>
  <si>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</si>
  <si>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</si>
  <si>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</si>
  <si>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</si>
  <si>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</si>
  <si>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</si>
  <si>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</si>
  <si>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</si>
  <si>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</si>
  <si>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</si>
  <si>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</si>
  <si>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</si>
  <si>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</si>
  <si>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</si>
  <si>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</si>
  <si>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</si>
  <si>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</si>
  <si>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</si>
  <si>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</si>
  <si>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</si>
  <si>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</si>
  <si>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</si>
  <si>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</si>
  <si>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</si>
  <si>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</si>
  <si>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</si>
  <si>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</si>
  <si>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</si>
  <si>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</si>
  <si>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</si>
  <si>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</si>
  <si>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</si>
  <si>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</si>
  <si>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</si>
  <si>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</si>
  <si>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</si>
  <si>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</si>
  <si>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</si>
  <si>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</si>
  <si>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</si>
  <si>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</si>
  <si>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</si>
  <si>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</si>
  <si>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</si>
  <si>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</si>
  <si>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</si>
  <si>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</si>
  <si>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</si>
  <si>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</si>
  <si>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</si>
  <si>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</si>
  <si>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</si>
  <si>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</si>
  <si>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</si>
  <si>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</si>
  <si>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</si>
  <si>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</si>
  <si>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</si>
  <si>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</si>
  <si>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</si>
  <si>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</si>
  <si>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</si>
  <si>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</si>
  <si>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</si>
  <si>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</si>
  <si>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</si>
  <si>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</si>
  <si>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</si>
  <si>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</si>
  <si>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</si>
  <si>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</si>
  <si>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</si>
  <si>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</si>
  <si>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</si>
  <si>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</si>
  <si>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</si>
  <si>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</si>
  <si>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</si>
  <si>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</si>
  <si>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</si>
  <si>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</si>
  <si>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</si>
  <si>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</si>
  <si>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</si>
  <si>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</si>
  <si>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</si>
  <si>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</si>
  <si>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</si>
  <si>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</si>
  <si>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</si>
  <si>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</si>
  <si>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</si>
  <si>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</si>
  <si>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</si>
  <si>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</si>
  <si>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</si>
  <si>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</si>
  <si>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</si>
  <si>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</si>
  <si>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</si>
  <si>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</si>
  <si>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</si>
  <si>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</si>
  <si>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</si>
  <si>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</si>
  <si>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</si>
  <si>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</si>
  <si>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</si>
  <si>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</si>
  <si>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</si>
  <si>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</si>
  <si>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</si>
  <si>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</si>
  <si>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</si>
  <si>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</si>
  <si>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</si>
  <si>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</si>
  <si>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</si>
  <si>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</si>
  <si>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</si>
  <si>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</si>
  <si>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</si>
  <si>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</si>
  <si>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</si>
  <si>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</si>
  <si>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</si>
  <si>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</si>
  <si>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</si>
  <si>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</si>
  <si>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</si>
  <si>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</si>
  <si>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</si>
  <si>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</si>
  <si>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</si>
  <si>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</si>
  <si>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</si>
  <si>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</si>
  <si>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</si>
  <si>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</si>
  <si>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</si>
  <si>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</si>
  <si>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</si>
  <si>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</si>
  <si>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</si>
  <si>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</si>
  <si>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</si>
  <si>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</si>
  <si>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</si>
  <si>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</si>
  <si>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</si>
  <si>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</si>
  <si>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</si>
  <si>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</si>
  <si>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</si>
  <si>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</si>
  <si>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</si>
  <si>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</si>
  <si>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</si>
  <si>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</si>
  <si>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</si>
  <si>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</si>
  <si>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</si>
  <si>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</si>
  <si>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</si>
  <si>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</si>
  <si>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</si>
  <si>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</si>
  <si>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</si>
  <si>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</si>
  <si>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</si>
  <si>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</si>
  <si>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</si>
  <si>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</si>
  <si>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</si>
  <si>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</si>
  <si>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</si>
  <si>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</si>
  <si>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</si>
  <si>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</si>
  <si>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</si>
  <si>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</si>
  <si>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</si>
  <si>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</si>
  <si>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</si>
  <si>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</si>
  <si>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</si>
  <si>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</si>
  <si>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</si>
  <si>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</si>
  <si>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</si>
  <si>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</si>
  <si>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</si>
  <si>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</si>
  <si>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</si>
  <si>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</si>
  <si>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</si>
  <si>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</si>
  <si>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</si>
  <si>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</si>
  <si>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</si>
  <si>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</si>
  <si>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</si>
  <si>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</si>
  <si>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</si>
  <si>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</si>
  <si>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</si>
  <si>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</si>
  <si>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</si>
  <si>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</si>
  <si>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</si>
  <si>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</si>
  <si>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</si>
  <si>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</si>
  <si>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</si>
  <si>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</si>
  <si>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</si>
  <si>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</si>
  <si>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</si>
  <si>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</si>
  <si>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</si>
  <si>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</si>
  <si>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</si>
  <si>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</si>
  <si>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</si>
  <si>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</si>
  <si>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</si>
  <si>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</si>
  <si>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</si>
  <si>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</si>
  <si>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</si>
  <si>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</si>
  <si>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</si>
  <si>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</si>
  <si>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</si>
  <si>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</si>
  <si>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</si>
  <si>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</si>
  <si>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</si>
  <si>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</si>
  <si>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</si>
  <si>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</si>
  <si>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</si>
  <si>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</si>
  <si>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</si>
  <si>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</si>
  <si>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</si>
  <si>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</si>
  <si>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</si>
  <si>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</si>
  <si>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</si>
  <si>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</si>
  <si>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</si>
  <si>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</si>
  <si>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</si>
  <si>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</si>
  <si>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</si>
  <si>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</si>
  <si>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</si>
  <si>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</si>
  <si>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</si>
  <si>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</si>
  <si>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</si>
  <si>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</si>
  <si>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</si>
  <si>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</si>
  <si>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</si>
  <si>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</si>
  <si>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</si>
  <si>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</si>
  <si>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</si>
  <si>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</si>
  <si>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</si>
  <si>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</si>
  <si>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</si>
  <si>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</si>
  <si>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</si>
  <si>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</si>
  <si>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</si>
  <si>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</si>
  <si>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</si>
  <si>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</si>
  <si>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</si>
  <si>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</si>
  <si>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</si>
  <si>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</si>
  <si>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</si>
  <si>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</si>
  <si>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</si>
  <si>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</si>
  <si>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</si>
  <si>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</si>
  <si>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</si>
  <si>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</si>
  <si>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</si>
  <si>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</si>
  <si>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</si>
  <si>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</si>
  <si>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</si>
  <si>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</si>
  <si>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</si>
  <si>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</si>
  <si>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</si>
  <si>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</si>
  <si>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</si>
  <si>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</si>
  <si>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</si>
  <si>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</si>
  <si>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</si>
  <si>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</si>
  <si>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</si>
  <si>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</si>
  <si>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</si>
  <si>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</si>
  <si>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</si>
  <si>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</si>
  <si>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</si>
  <si>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</si>
  <si>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</si>
  <si>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</si>
  <si>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</si>
  <si>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</si>
  <si>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</si>
  <si>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</si>
  <si>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</si>
  <si>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</si>
  <si>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</si>
  <si>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</si>
  <si>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</si>
  <si>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</si>
  <si>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</si>
  <si>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</si>
  <si>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</si>
  <si>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</si>
  <si>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</si>
  <si>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</si>
  <si>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</si>
  <si>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</si>
  <si>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</si>
  <si>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</si>
  <si>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</si>
  <si>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</si>
  <si>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</si>
  <si>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</si>
  <si>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</si>
  <si>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</si>
  <si>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</si>
  <si>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</si>
  <si>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</si>
  <si>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</si>
  <si>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</si>
  <si>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</si>
  <si>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</si>
  <si>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</si>
  <si>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</si>
  <si>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</si>
  <si>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</si>
  <si>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</si>
  <si>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</si>
  <si>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</si>
  <si>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</si>
  <si>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</si>
  <si>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</si>
  <si>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</si>
  <si>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</si>
  <si>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</si>
  <si>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</si>
  <si>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</si>
  <si>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</si>
  <si>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</si>
  <si>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</si>
  <si>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</si>
  <si>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</si>
  <si>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</si>
  <si>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</si>
  <si>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</si>
  <si>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</si>
  <si>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</si>
  <si>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</si>
  <si>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</si>
  <si>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</si>
  <si>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</si>
  <si>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</si>
  <si>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</si>
  <si>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</si>
  <si>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</si>
  <si>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</si>
  <si>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</si>
  <si>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</si>
  <si>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</si>
  <si>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</si>
  <si>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</si>
  <si>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</si>
  <si>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</si>
  <si>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</si>
  <si>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</si>
  <si>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</si>
  <si>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</si>
  <si>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</si>
  <si>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</si>
  <si>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</si>
  <si>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</si>
  <si>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</si>
  <si>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</si>
  <si>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</si>
  <si>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</si>
  <si>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</si>
  <si>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</si>
  <si>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</si>
  <si>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</si>
  <si>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</si>
  <si>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</si>
  <si>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</si>
  <si>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</si>
  <si>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</si>
  <si>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</si>
  <si>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</si>
  <si>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</si>
  <si>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</si>
  <si>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</si>
  <si>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</si>
  <si>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</si>
  <si>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</si>
  <si>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</si>
  <si>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</si>
  <si>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</si>
  <si>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</si>
  <si>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</si>
  <si>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</si>
  <si>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</si>
  <si>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</si>
  <si>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</si>
  <si>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</si>
  <si>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</si>
  <si>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</si>
  <si>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</si>
  <si>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</si>
  <si>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</si>
  <si>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</si>
  <si>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</si>
  <si>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</si>
  <si>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</si>
  <si>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</si>
  <si>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</si>
  <si>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</si>
  <si>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</si>
  <si>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</si>
  <si>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</si>
  <si>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</si>
  <si>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</si>
  <si>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</si>
  <si>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</si>
  <si>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</si>
  <si>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</si>
  <si>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</si>
  <si>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</si>
  <si>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</si>
  <si>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</si>
  <si>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</si>
  <si>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</si>
  <si>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</si>
  <si>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</si>
  <si>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</si>
  <si>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</si>
  <si>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</si>
  <si>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</si>
  <si>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</si>
  <si>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</si>
  <si>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</si>
  <si>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</si>
  <si>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</si>
  <si>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</si>
  <si>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</si>
  <si>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</si>
  <si>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</si>
  <si>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</si>
  <si>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</si>
  <si>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</si>
  <si>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</si>
  <si>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</si>
  <si>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</si>
  <si>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</si>
  <si>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</si>
  <si>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</si>
  <si>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</si>
  <si>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</si>
  <si>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</si>
  <si>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</si>
  <si>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</si>
  <si>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</si>
  <si>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</si>
  <si>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</si>
  <si>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</si>
  <si>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</si>
  <si>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</si>
  <si>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</si>
  <si>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</si>
  <si>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</si>
  <si>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</si>
  <si>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</si>
  <si>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</si>
  <si>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</si>
  <si>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</si>
  <si>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</si>
  <si>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</si>
  <si>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</si>
  <si>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</si>
  <si>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</si>
  <si>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</si>
  <si>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</si>
  <si>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</si>
  <si>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</si>
  <si>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</si>
  <si>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</si>
  <si>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</si>
  <si>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</si>
  <si>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</si>
  <si>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</si>
  <si>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</si>
  <si>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</si>
  <si>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</si>
  <si>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</si>
  <si>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</si>
  <si>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</si>
  <si>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</si>
  <si>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</si>
  <si>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</si>
  <si>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</si>
  <si>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</si>
  <si>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</si>
  <si>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</si>
  <si>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</si>
  <si>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</si>
  <si>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</si>
  <si>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</si>
  <si>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</si>
  <si>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</si>
  <si>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</si>
  <si>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</si>
  <si>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</si>
  <si>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</si>
  <si>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</si>
  <si>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</si>
  <si>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</si>
  <si>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</si>
  <si>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</si>
  <si>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</si>
  <si>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</si>
  <si>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</si>
  <si>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</si>
  <si>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</si>
  <si>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</si>
  <si>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</si>
  <si>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</si>
  <si>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</si>
  <si>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</si>
  <si>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</si>
  <si>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</si>
  <si>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</si>
  <si>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</si>
  <si>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</si>
  <si>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</si>
  <si>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</si>
  <si>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</si>
  <si>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</si>
  <si>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</si>
  <si>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</si>
  <si>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</si>
  <si>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</si>
  <si>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</si>
  <si>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</si>
  <si>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</si>
  <si>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</si>
  <si>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</si>
  <si>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</si>
  <si>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</si>
  <si>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</si>
  <si>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</si>
  <si>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</si>
  <si>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</si>
  <si>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</si>
  <si>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</si>
  <si>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</si>
  <si>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</si>
  <si>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</si>
  <si>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</si>
  <si>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</si>
  <si>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</si>
  <si>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</si>
  <si>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</si>
  <si>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</si>
  <si>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</si>
  <si>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</si>
  <si>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</si>
  <si>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</si>
  <si>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</si>
  <si>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</si>
  <si>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</si>
  <si>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</si>
  <si>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</si>
  <si>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</si>
  <si>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</si>
  <si>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</si>
  <si>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</si>
  <si>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</si>
  <si>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</si>
  <si>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</si>
  <si>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</si>
  <si>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</si>
  <si>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</si>
  <si>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</si>
  <si>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</si>
  <si>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</si>
  <si>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</si>
  <si>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</si>
  <si>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</si>
  <si>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</si>
  <si>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</si>
  <si>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</si>
  <si>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</si>
  <si>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</si>
  <si>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</si>
  <si>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</si>
  <si>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</si>
  <si>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</si>
  <si>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</si>
  <si>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</si>
  <si>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</si>
  <si>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</si>
  <si>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</si>
  <si>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</si>
  <si>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</si>
  <si>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</si>
  <si>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</si>
  <si>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</si>
  <si>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</si>
  <si>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</si>
  <si>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</si>
  <si>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</si>
  <si>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</si>
  <si>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</si>
  <si>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</si>
  <si>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</si>
  <si>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</si>
  <si>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</si>
  <si>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</si>
  <si>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</si>
  <si>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</si>
  <si>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</si>
  <si>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</si>
  <si>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</si>
  <si>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</si>
  <si>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</si>
  <si>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</si>
  <si>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</si>
  <si>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</si>
  <si>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</si>
  <si>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</si>
  <si>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</si>
  <si>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</si>
  <si>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</si>
  <si>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</si>
  <si>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</si>
  <si>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</si>
  <si>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</si>
  <si>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</si>
  <si>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</si>
  <si>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</si>
  <si>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</si>
  <si>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</si>
  <si>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</si>
  <si>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</si>
  <si>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</si>
  <si>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</si>
  <si>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</si>
  <si>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</si>
  <si>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</si>
  <si>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</si>
  <si>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</si>
  <si>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</si>
  <si>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</si>
  <si>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</si>
  <si>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</si>
  <si>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</si>
  <si>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</si>
  <si>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</si>
  <si>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</si>
  <si>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</si>
  <si>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</si>
  <si>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</si>
  <si>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</si>
  <si>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</si>
  <si>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</si>
  <si>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</si>
  <si>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</si>
  <si>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</si>
  <si>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</si>
  <si>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</si>
  <si>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</si>
  <si>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</si>
  <si>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</si>
  <si>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</si>
  <si>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</si>
  <si>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</si>
  <si>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</si>
  <si>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</si>
  <si>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</si>
  <si>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</si>
  <si>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</si>
  <si>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</si>
  <si>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</si>
  <si>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</si>
  <si>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</si>
  <si>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</si>
  <si>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</si>
  <si>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</si>
  <si>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</si>
  <si>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</si>
  <si>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</si>
  <si>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</si>
  <si>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</si>
  <si>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</si>
  <si>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</si>
  <si>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</si>
  <si>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</si>
  <si>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</si>
  <si>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</si>
  <si>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</si>
  <si>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</si>
  <si>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</si>
  <si>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</si>
  <si>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</si>
  <si>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</si>
  <si>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</si>
  <si>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</si>
  <si>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</si>
  <si>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</si>
  <si>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</si>
  <si>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</si>
  <si>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</si>
  <si>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</si>
  <si>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</si>
  <si>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</si>
  <si>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</si>
  <si>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</si>
  <si>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</si>
  <si>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</si>
  <si>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</si>
  <si>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</si>
  <si>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</si>
  <si>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</si>
  <si>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</si>
  <si>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</si>
  <si>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</si>
  <si>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</si>
  <si>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</si>
  <si>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</si>
  <si>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</si>
  <si>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</si>
  <si>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</si>
  <si>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</si>
  <si>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</si>
  <si>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</si>
  <si>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</si>
  <si>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</si>
  <si>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</si>
  <si>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</si>
  <si>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</si>
  <si>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</si>
  <si>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</si>
  <si>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</si>
  <si>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</si>
  <si>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</si>
  <si>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</si>
  <si>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</si>
  <si>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</si>
  <si>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</si>
  <si>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</si>
  <si>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</si>
  <si>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</si>
  <si>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</si>
  <si>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</si>
  <si>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</si>
  <si>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</si>
  <si>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</si>
  <si>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</si>
  <si>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</si>
  <si>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</si>
  <si>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</si>
  <si>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</si>
  <si>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</si>
  <si>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</si>
  <si>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</si>
  <si>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</si>
  <si>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</si>
  <si>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</si>
  <si>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</si>
  <si>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</si>
  <si>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</si>
  <si>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</si>
  <si>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</si>
  <si>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</si>
  <si>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</si>
  <si>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</si>
  <si>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</si>
  <si>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</si>
  <si>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</si>
  <si>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</si>
  <si>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</si>
  <si>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</si>
  <si>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</si>
  <si>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</si>
  <si>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</si>
  <si>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</si>
  <si>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</si>
  <si>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</si>
  <si>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</si>
  <si>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</si>
  <si>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</si>
  <si>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</si>
  <si>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</si>
  <si>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</si>
  <si>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</si>
  <si>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</si>
  <si>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</si>
  <si>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</si>
  <si>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</si>
  <si>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</si>
  <si>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</si>
  <si>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</si>
  <si>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</si>
  <si>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</si>
  <si>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</si>
  <si>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</si>
  <si>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</si>
  <si>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</si>
  <si>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</si>
  <si>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</si>
  <si>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</si>
  <si>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</si>
  <si>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</si>
  <si>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</si>
  <si>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</si>
  <si>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</si>
  <si>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</si>
  <si>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</si>
  <si>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</si>
  <si>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</si>
  <si>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</si>
  <si>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</si>
  <si>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</si>
  <si>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</si>
  <si>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</si>
  <si>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</si>
  <si>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</si>
  <si>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</si>
  <si>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</si>
  <si>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</si>
  <si>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</si>
  <si>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</si>
  <si>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</si>
  <si>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</si>
  <si>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</si>
  <si>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</si>
  <si>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</si>
  <si>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</si>
  <si>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</si>
  <si>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</si>
  <si>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</si>
  <si>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</si>
  <si>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</si>
  <si>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</si>
  <si>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</si>
  <si>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</si>
  <si>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</si>
  <si>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</si>
  <si>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</si>
  <si>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</si>
  <si>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</si>
  <si>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</si>
  <si>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</si>
  <si>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</si>
  <si>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</si>
  <si>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</si>
  <si>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</si>
  <si>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</si>
  <si>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</si>
  <si>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</si>
  <si>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</si>
  <si>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</si>
  <si>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</si>
  <si>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</si>
  <si>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</si>
  <si>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</si>
  <si>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</si>
  <si>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</si>
  <si>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</si>
  <si>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</si>
  <si>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</si>
  <si>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</si>
  <si>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</si>
  <si>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</si>
  <si>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</si>
  <si>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</si>
  <si>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</si>
  <si>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</si>
  <si>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</si>
  <si>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</si>
  <si>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</si>
  <si>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</si>
  <si>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</si>
  <si>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</si>
  <si>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</si>
  <si>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</si>
  <si>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</si>
  <si>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</si>
  <si>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</si>
  <si>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</si>
  <si>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</si>
  <si>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</si>
  <si>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</si>
  <si>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</si>
  <si>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</si>
  <si>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</si>
  <si>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</si>
  <si>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</si>
  <si>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</si>
  <si>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</si>
  <si>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</si>
  <si>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</si>
  <si>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</si>
  <si>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</si>
  <si>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</si>
  <si>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</si>
  <si>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</si>
  <si>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</si>
  <si>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</si>
  <si>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</si>
  <si>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</si>
  <si>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</si>
  <si>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</si>
  <si>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</si>
  <si>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</si>
  <si>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</si>
  <si>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</si>
  <si>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</si>
  <si>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</si>
  <si>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</si>
  <si>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</si>
  <si>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</si>
  <si>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</si>
  <si>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</si>
  <si>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</si>
  <si>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</si>
  <si>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</si>
  <si>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</si>
  <si>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</si>
  <si>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</si>
  <si>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</si>
  <si>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</si>
  <si>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</si>
  <si>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</si>
  <si>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</si>
  <si>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</si>
  <si>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</si>
  <si>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</si>
  <si>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</si>
  <si>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</si>
  <si>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</si>
  <si>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</si>
  <si>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</si>
  <si>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</si>
  <si>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</si>
  <si>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</si>
  <si>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</si>
  <si>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</si>
  <si>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</si>
  <si>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</si>
  <si>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</si>
  <si>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</si>
  <si>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</si>
  <si>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</si>
  <si>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</si>
  <si>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</si>
  <si>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</si>
  <si>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</si>
  <si>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</si>
  <si>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</si>
  <si>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</si>
  <si>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</si>
  <si>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</si>
  <si>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</si>
  <si>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</si>
  <si>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</si>
  <si>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</si>
  <si>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</si>
  <si>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</si>
  <si>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</si>
  <si>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</si>
  <si>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</si>
  <si>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</si>
  <si>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</si>
  <si>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</si>
  <si>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</si>
  <si>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</si>
  <si>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</si>
  <si>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</si>
  <si>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</si>
  <si>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</si>
  <si>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</si>
  <si>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</si>
  <si>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</si>
  <si>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</si>
  <si>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</si>
  <si>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</si>
  <si>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</si>
  <si>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</si>
  <si>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</si>
  <si>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</si>
  <si>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</si>
  <si>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</si>
  <si>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</si>
  <si>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</si>
  <si>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</si>
  <si>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</si>
  <si>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</si>
  <si>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</si>
  <si>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</si>
  <si>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</si>
  <si>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</si>
  <si>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</si>
  <si>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</si>
  <si>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</si>
  <si>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</si>
  <si>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</si>
  <si>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</si>
  <si>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</si>
  <si>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</si>
  <si>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</si>
  <si>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</si>
  <si>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</si>
  <si>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</si>
  <si>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</si>
  <si>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</si>
  <si>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</si>
  <si>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</si>
  <si>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</si>
  <si>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</si>
  <si>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</si>
  <si>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</si>
  <si>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</si>
  <si>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</si>
  <si>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</si>
  <si>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</si>
  <si>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</si>
  <si>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</si>
  <si>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</si>
  <si>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</si>
  <si>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</si>
  <si>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</si>
  <si>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</si>
  <si>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</si>
  <si>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</si>
  <si>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</si>
  <si>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</si>
  <si>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</si>
  <si>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</si>
  <si>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</si>
  <si>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</si>
  <si>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</si>
  <si>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</si>
  <si>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</si>
  <si>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</si>
  <si>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</si>
  <si>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</si>
  <si>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</si>
  <si>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</si>
  <si>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</si>
  <si>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</si>
  <si>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</si>
  <si>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</si>
  <si>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</si>
  <si>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</si>
  <si>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</si>
  <si>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</si>
  <si>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</si>
  <si>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</si>
  <si>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</si>
  <si>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</si>
  <si>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</si>
  <si>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</si>
  <si>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</si>
  <si>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</si>
  <si>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</si>
  <si>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</si>
  <si>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</si>
  <si>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</si>
  <si>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</si>
  <si>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</si>
  <si>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</si>
  <si>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</si>
  <si>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</si>
  <si>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</si>
  <si>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</si>
  <si>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</si>
  <si>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</si>
  <si>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</si>
  <si>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</si>
  <si>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</si>
  <si>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</si>
  <si>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</si>
  <si>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</si>
  <si>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</si>
  <si>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</si>
  <si>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</si>
  <si>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</si>
  <si>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</si>
  <si>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</si>
  <si>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</si>
  <si>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</si>
  <si>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</si>
  <si>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</si>
  <si>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</si>
  <si>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</si>
  <si>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</si>
  <si>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</si>
  <si>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</si>
  <si>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</si>
  <si>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</si>
  <si>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</si>
  <si>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</si>
  <si>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</si>
  <si>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</si>
  <si>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</si>
  <si>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</si>
  <si>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</si>
  <si>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</si>
  <si>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</si>
  <si>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</si>
  <si>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</si>
  <si>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</si>
  <si>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</si>
  <si>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</si>
  <si>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</si>
  <si>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</si>
  <si>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</si>
  <si>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</si>
  <si>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</si>
  <si>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</si>
  <si>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</si>
  <si>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</si>
  <si>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</si>
  <si>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</si>
  <si>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</si>
  <si>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</si>
  <si>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</si>
  <si>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</si>
  <si>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</si>
  <si>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</si>
  <si>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</si>
  <si>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</si>
  <si>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</si>
  <si>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</si>
  <si>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</si>
  <si>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</si>
  <si>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</si>
  <si>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</si>
  <si>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</si>
  <si>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</si>
  <si>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</si>
  <si>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</si>
  <si>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</si>
  <si>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</si>
  <si>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</si>
  <si>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</si>
  <si>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</si>
  <si>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</si>
  <si>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</si>
  <si>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</si>
  <si>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</si>
  <si>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</si>
  <si>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</si>
  <si>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</si>
  <si>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</si>
  <si>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</si>
  <si>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</si>
  <si>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</si>
  <si>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</si>
  <si>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</si>
  <si>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</si>
  <si>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</si>
  <si>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</si>
  <si>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</si>
  <si>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</si>
  <si>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</si>
  <si>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</si>
  <si>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</si>
  <si>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</si>
  <si>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</si>
  <si>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</si>
  <si>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</si>
  <si>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</si>
  <si>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</si>
  <si>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</si>
  <si>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</si>
  <si>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</si>
  <si>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</si>
  <si>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</si>
  <si>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</si>
  <si>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</si>
  <si>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</si>
  <si>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</si>
  <si>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</si>
  <si>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</si>
  <si>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</si>
  <si>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</si>
  <si>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</si>
  <si>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</si>
  <si>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</si>
  <si>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</si>
  <si>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</si>
  <si>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</si>
  <si>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</si>
  <si>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</si>
  <si>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</si>
  <si>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</si>
  <si>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</si>
  <si>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</si>
  <si>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</si>
  <si>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</si>
  <si>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</si>
  <si>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</si>
  <si>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</si>
  <si>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</si>
  <si>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</si>
  <si>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</si>
  <si>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</si>
  <si>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</si>
  <si>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</si>
  <si>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</si>
  <si>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</si>
  <si>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</si>
  <si>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</si>
  <si>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</si>
  <si>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</si>
  <si>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</si>
  <si>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</si>
  <si>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</si>
  <si>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</si>
  <si>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</si>
  <si>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</si>
  <si>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</si>
  <si>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</si>
  <si>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</si>
  <si>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</si>
  <si>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</si>
  <si>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</si>
  <si>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</si>
  <si>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</si>
  <si>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</si>
  <si>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</si>
  <si>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</si>
  <si>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</si>
  <si>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</si>
  <si>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</si>
  <si>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</si>
  <si>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</si>
  <si>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</si>
  <si>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</si>
  <si>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</si>
  <si>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</si>
  <si>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</si>
  <si>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</si>
  <si>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</si>
  <si>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</si>
  <si>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</si>
  <si>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</si>
  <si>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</si>
  <si>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</si>
  <si>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</si>
  <si>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</si>
  <si>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</si>
  <si>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</si>
  <si>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</si>
  <si>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</si>
  <si>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</si>
  <si>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</si>
  <si>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</si>
  <si>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</si>
  <si>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</si>
  <si>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</si>
  <si>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</si>
  <si>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</si>
  <si>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</si>
  <si>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</si>
  <si>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</si>
  <si>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</si>
  <si>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</si>
  <si>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</si>
  <si>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</si>
  <si>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</si>
  <si>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</si>
  <si>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</si>
  <si>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</si>
  <si>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</si>
  <si>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</si>
  <si>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</si>
  <si>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</si>
  <si>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</si>
  <si>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</si>
  <si>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</si>
  <si>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</si>
  <si>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</si>
  <si>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</si>
  <si>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</si>
  <si>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</si>
  <si>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</si>
  <si>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</si>
  <si>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</si>
  <si>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</si>
  <si>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</si>
  <si>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</si>
  <si>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</si>
  <si>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</si>
  <si>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</si>
  <si>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</si>
  <si>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</si>
  <si>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</si>
  <si>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</si>
  <si>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</si>
  <si>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</si>
  <si>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</si>
  <si>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</si>
  <si>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</si>
  <si>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</si>
  <si>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</si>
  <si>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</si>
  <si>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</si>
  <si>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</si>
  <si>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</si>
  <si>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</si>
  <si>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</si>
  <si>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</si>
  <si>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</si>
  <si>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</si>
  <si>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</si>
  <si>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</si>
  <si>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</si>
  <si>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</si>
  <si>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</si>
  <si>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</si>
  <si>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</si>
  <si>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</si>
  <si>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</si>
  <si>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</si>
  <si>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</si>
  <si>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</si>
  <si>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</si>
  <si>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</si>
  <si>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</si>
  <si>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</si>
  <si>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</si>
  <si>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</si>
  <si>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</si>
  <si>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</si>
  <si>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</si>
  <si>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</si>
  <si>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</si>
  <si>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</si>
  <si>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</si>
  <si>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</si>
  <si>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</si>
  <si>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</si>
  <si>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</si>
  <si>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</si>
  <si>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</si>
  <si>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</si>
  <si>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</si>
  <si>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</si>
  <si>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</si>
  <si>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</si>
  <si>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</si>
  <si>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</si>
  <si>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</si>
  <si>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</si>
  <si>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</si>
  <si>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</si>
  <si>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</si>
  <si>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</si>
  <si>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</si>
  <si>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</si>
  <si>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</si>
  <si>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</si>
  <si>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</si>
  <si>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</si>
  <si>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</si>
  <si>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</si>
  <si>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</si>
  <si>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</si>
  <si>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</si>
  <si>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</si>
  <si>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</si>
  <si>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</si>
  <si>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</si>
  <si>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</si>
  <si>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</si>
  <si>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</si>
  <si>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</si>
  <si>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</si>
  <si>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</si>
  <si>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</si>
  <si>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</si>
  <si>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</si>
  <si>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</si>
  <si>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</si>
  <si>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</si>
  <si>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</si>
  <si>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</si>
  <si>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</si>
  <si>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</si>
  <si>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</si>
  <si>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</si>
  <si>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</si>
  <si>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</si>
  <si>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</si>
  <si>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</si>
  <si>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</si>
  <si>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</si>
  <si>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</si>
  <si>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</si>
  <si>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</si>
  <si>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</si>
  <si>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</si>
  <si>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</si>
  <si>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</si>
  <si>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</si>
  <si>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</si>
  <si>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</si>
  <si>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</si>
  <si>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</si>
  <si>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</si>
  <si>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</si>
  <si>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</si>
  <si>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</si>
  <si>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</si>
  <si>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</si>
  <si>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</si>
  <si>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</si>
  <si>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</si>
  <si>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</si>
  <si>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</si>
  <si>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</si>
  <si>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</si>
  <si>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</si>
  <si>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</si>
  <si>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</si>
  <si>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</si>
  <si>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</si>
  <si>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</si>
  <si>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</si>
  <si>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</si>
  <si>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</si>
  <si>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</si>
  <si>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</si>
  <si>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</si>
  <si>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</si>
  <si>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</si>
  <si>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</si>
  <si>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</si>
  <si>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</si>
  <si>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</si>
  <si>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</si>
  <si>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</si>
  <si>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</si>
  <si>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</si>
  <si>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</si>
  <si>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</si>
  <si>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</si>
  <si>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</si>
  <si>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</si>
  <si>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</si>
  <si>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</si>
  <si>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</si>
  <si>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</si>
  <si>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</si>
  <si>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</si>
  <si>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</si>
  <si>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</si>
  <si>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</si>
  <si>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</si>
  <si>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</si>
  <si>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</si>
  <si>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</si>
  <si>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</si>
  <si>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</si>
  <si>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</si>
  <si>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</si>
  <si>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</si>
  <si>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</si>
  <si>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</si>
  <si>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</si>
  <si>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</si>
  <si>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</si>
  <si>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</si>
  <si>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</si>
  <si>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</si>
  <si>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</si>
  <si>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</si>
  <si>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</si>
  <si>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</si>
  <si>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</si>
  <si>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</si>
  <si>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</si>
  <si>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</si>
  <si>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</si>
  <si>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</si>
  <si>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</si>
  <si>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</si>
  <si>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</si>
  <si>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</si>
  <si>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</si>
  <si>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</si>
  <si>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</si>
  <si>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</si>
  <si>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</si>
  <si>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</si>
  <si>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</si>
  <si>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</si>
  <si>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</si>
  <si>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</si>
  <si>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</si>
  <si>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</si>
  <si>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</si>
  <si>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</si>
  <si>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</si>
  <si>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</si>
  <si>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</si>
  <si>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</si>
  <si>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</si>
  <si>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</si>
  <si>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</si>
  <si>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</si>
  <si>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</si>
  <si>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</si>
  <si>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</si>
  <si>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</si>
  <si>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</si>
  <si>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</si>
  <si>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</si>
  <si>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</si>
  <si>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</si>
  <si>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</si>
  <si>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</si>
  <si>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</si>
  <si>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</si>
  <si>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</si>
  <si>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</si>
  <si>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</si>
  <si>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</si>
  <si>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</si>
  <si>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</si>
  <si>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</si>
  <si>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</si>
  <si>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</si>
  <si>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</si>
  <si>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</si>
  <si>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</si>
  <si>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</si>
  <si>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</si>
  <si>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</si>
  <si>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</si>
  <si>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</si>
  <si>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</si>
  <si>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</si>
  <si>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</si>
  <si>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</si>
  <si>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</si>
  <si>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</si>
  <si>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</si>
  <si>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</si>
  <si>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</si>
  <si>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</si>
  <si>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</si>
  <si>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</si>
  <si>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</si>
  <si>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</si>
  <si>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</si>
  <si>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</si>
  <si>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</si>
  <si>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</si>
  <si>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</si>
  <si>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</si>
  <si>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</si>
  <si>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</si>
  <si>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</si>
  <si>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</si>
  <si>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</si>
  <si>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</si>
  <si>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</si>
  <si>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</si>
  <si>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</si>
  <si>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</si>
  <si>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</si>
  <si>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</si>
  <si>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</si>
  <si>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</si>
  <si>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</si>
  <si>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</si>
  <si>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</si>
  <si>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</si>
  <si>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</si>
  <si>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</si>
  <si>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</si>
  <si>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</si>
  <si>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</si>
  <si>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</si>
  <si>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</si>
  <si>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</si>
  <si>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</si>
  <si>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</si>
  <si>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</si>
  <si>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</si>
  <si>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</si>
  <si>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</si>
  <si>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</si>
  <si>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</si>
  <si>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</si>
  <si>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</si>
  <si>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</si>
  <si>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</si>
  <si>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</si>
  <si>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</si>
  <si>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</si>
  <si>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</si>
  <si>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</si>
  <si>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</si>
  <si>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</si>
  <si>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</si>
  <si>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</si>
  <si>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</si>
  <si>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</si>
  <si>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</si>
  <si>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</si>
  <si>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</si>
  <si>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</si>
  <si>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</si>
  <si>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</si>
  <si>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</si>
  <si>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</si>
  <si>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</si>
  <si>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</si>
  <si>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</si>
  <si>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</si>
  <si>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</si>
  <si>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</si>
  <si>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</si>
  <si>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</si>
  <si>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</si>
  <si>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</si>
  <si>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</si>
  <si>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</si>
  <si>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</si>
  <si>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</si>
  <si>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</si>
  <si>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</si>
  <si>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</si>
  <si>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</si>
  <si>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</si>
  <si>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</si>
  <si>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</si>
  <si>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</si>
  <si>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</si>
  <si>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</si>
  <si>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</si>
  <si>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</si>
  <si>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</si>
  <si>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</si>
  <si>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</si>
  <si>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</si>
  <si>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</si>
  <si>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</si>
  <si>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</si>
  <si>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</si>
  <si>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</si>
  <si>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</si>
  <si>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</si>
  <si>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</si>
  <si>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</si>
  <si>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</si>
  <si>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</si>
  <si>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</si>
  <si>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</si>
  <si>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</si>
  <si>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</si>
  <si>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</si>
  <si>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</si>
  <si>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</si>
  <si>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</si>
  <si>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</si>
  <si>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</si>
  <si>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</si>
  <si>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</si>
  <si>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</si>
  <si>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</si>
  <si>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</si>
  <si>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</si>
  <si>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</si>
  <si>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</si>
  <si>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</si>
  <si>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</si>
  <si>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</si>
  <si>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</si>
  <si>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</si>
  <si>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</si>
  <si>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</si>
  <si>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</si>
  <si>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</si>
  <si>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</si>
  <si>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</si>
  <si>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</si>
  <si>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</si>
  <si>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</si>
  <si>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</si>
  <si>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</si>
  <si>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</si>
  <si>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</si>
  <si>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</si>
  <si>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</si>
  <si>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</si>
  <si>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</si>
  <si>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</si>
  <si>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</si>
  <si>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</si>
  <si>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</si>
  <si>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</si>
  <si>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</si>
  <si>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</si>
  <si>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</si>
  <si>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</si>
  <si>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</si>
  <si>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</si>
  <si>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</si>
  <si>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</si>
  <si>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</si>
  <si>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</si>
  <si>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</si>
  <si>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</si>
  <si>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</si>
  <si>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</si>
  <si>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</si>
  <si>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</si>
  <si>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</si>
  <si>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</si>
  <si>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</si>
  <si>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</si>
  <si>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</si>
  <si>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</si>
  <si>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</si>
  <si>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</si>
  <si>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</si>
  <si>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</si>
  <si>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</si>
  <si>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</si>
  <si>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</si>
  <si>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</si>
  <si>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</si>
  <si>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</si>
  <si>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</si>
  <si>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</si>
  <si>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</si>
  <si>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</si>
  <si>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</si>
  <si>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</si>
  <si>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</si>
  <si>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</si>
  <si>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</si>
  <si>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</si>
  <si>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</si>
  <si>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</si>
  <si>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</si>
  <si>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</si>
  <si>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</si>
  <si>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</si>
  <si>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</si>
  <si>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</si>
  <si>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</si>
  <si>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</si>
  <si>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</si>
  <si>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</si>
  <si>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</si>
  <si>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</si>
  <si>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</si>
  <si>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</si>
  <si>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</si>
  <si>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</si>
  <si>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</si>
  <si>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</si>
  <si>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</si>
  <si>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</si>
  <si>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</si>
  <si>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</si>
  <si>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</si>
  <si>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</si>
  <si>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</si>
  <si>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</si>
  <si>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</si>
  <si>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</si>
  <si>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</si>
  <si>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</si>
  <si>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</si>
  <si>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</si>
  <si>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</si>
  <si>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</si>
  <si>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</si>
  <si>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</si>
  <si>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</si>
  <si>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</si>
  <si>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</si>
  <si>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</si>
  <si>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</si>
  <si>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</si>
  <si>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</si>
  <si>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</si>
  <si>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</si>
  <si>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</si>
  <si>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</si>
  <si>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</si>
  <si>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</si>
  <si>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</si>
  <si>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</si>
  <si>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</si>
  <si>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</si>
  <si>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</si>
  <si>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</si>
  <si>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</si>
  <si>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</si>
  <si>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</si>
  <si>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</si>
  <si>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</si>
  <si>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</si>
  <si>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</si>
  <si>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</si>
  <si>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</si>
  <si>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</si>
  <si>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</si>
  <si>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</si>
  <si>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</si>
  <si>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</si>
  <si>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</si>
  <si>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</si>
  <si>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</si>
  <si>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</si>
  <si>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</si>
  <si>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</si>
  <si>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</si>
  <si>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</si>
  <si>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</si>
  <si>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</si>
  <si>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</si>
  <si>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</si>
  <si>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</si>
  <si>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</si>
  <si>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</si>
  <si>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</si>
  <si>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</si>
  <si>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</si>
  <si>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</si>
  <si>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</si>
  <si>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</si>
  <si>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</si>
  <si>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</si>
  <si>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</si>
  <si>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</si>
  <si>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</si>
  <si>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</si>
  <si>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</si>
  <si>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</si>
  <si>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</si>
  <si>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</si>
  <si>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</si>
  <si>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</si>
  <si>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</si>
  <si>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</si>
  <si>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</si>
  <si>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</si>
  <si>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</si>
  <si>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</si>
  <si>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</si>
  <si>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</si>
  <si>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</si>
  <si>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</si>
  <si>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</si>
  <si>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</si>
  <si>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</si>
  <si>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</si>
  <si>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</si>
  <si>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</si>
  <si>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</si>
  <si>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</si>
  <si>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</si>
  <si>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</si>
  <si>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</si>
  <si>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</si>
  <si>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</si>
  <si>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</si>
  <si>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</si>
  <si>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</si>
  <si>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</si>
  <si>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</si>
  <si>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</si>
  <si>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</si>
  <si>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</si>
  <si>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</si>
  <si>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</si>
  <si>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</si>
  <si>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</si>
  <si>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</si>
  <si>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</si>
  <si>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</si>
  <si>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</si>
  <si>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</si>
  <si>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</si>
  <si>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</si>
  <si>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</si>
  <si>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</si>
  <si>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</si>
  <si>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</si>
  <si>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</si>
  <si>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</si>
  <si>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</si>
  <si>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</si>
  <si>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</si>
  <si>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</si>
  <si>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</si>
  <si>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</si>
  <si>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</si>
  <si>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</si>
  <si>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</si>
  <si>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</si>
  <si>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</si>
  <si>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</si>
  <si>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</si>
  <si>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</si>
  <si>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</si>
  <si>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</si>
  <si>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</si>
  <si>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</si>
  <si>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</si>
  <si>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</si>
  <si>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</si>
  <si>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</si>
  <si>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</si>
  <si>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</si>
  <si>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</si>
  <si>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</si>
  <si>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</si>
  <si>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</si>
  <si>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</si>
  <si>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</si>
  <si>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</si>
  <si>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</si>
  <si>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</si>
  <si>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</si>
  <si>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</si>
  <si>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</si>
  <si>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</si>
  <si>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</si>
  <si>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</si>
  <si>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</si>
  <si>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</si>
  <si>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</si>
  <si>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</si>
  <si>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</si>
  <si>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</si>
  <si>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</si>
  <si>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</si>
  <si>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</si>
  <si>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</si>
  <si>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</si>
  <si>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</si>
  <si>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</si>
  <si>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</si>
  <si>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</si>
  <si>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</si>
  <si>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</si>
  <si>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</si>
  <si>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</si>
  <si>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</si>
  <si>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</si>
  <si>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</si>
  <si>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</si>
  <si>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</si>
  <si>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</si>
  <si>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</si>
  <si>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</si>
  <si>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</si>
  <si>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</si>
  <si>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</si>
  <si>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</si>
  <si>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</si>
  <si>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</si>
  <si>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</si>
  <si>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</si>
  <si>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</si>
  <si>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</si>
  <si>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</si>
  <si>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</si>
  <si>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</si>
  <si>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</si>
  <si>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</si>
  <si>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</si>
  <si>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</si>
  <si>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</si>
  <si>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</si>
  <si>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</si>
  <si>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</si>
  <si>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</si>
  <si>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</si>
  <si>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</si>
  <si>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</si>
  <si>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</si>
  <si>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</si>
  <si>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</si>
  <si>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</si>
  <si>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</si>
  <si>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</si>
  <si>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</si>
  <si>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</si>
  <si>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</si>
  <si>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</si>
  <si>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</si>
  <si>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</si>
  <si>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</si>
  <si>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</si>
  <si>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</si>
  <si>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</si>
  <si>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</si>
  <si>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</si>
  <si>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</si>
  <si>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</si>
  <si>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</si>
  <si>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</si>
  <si>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</si>
  <si>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</si>
  <si>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</si>
  <si>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</si>
  <si>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</si>
  <si>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</si>
  <si>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</si>
  <si>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</si>
  <si>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</si>
  <si>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</si>
  <si>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</si>
  <si>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</si>
  <si>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</si>
  <si>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</si>
  <si>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</si>
  <si>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</si>
  <si>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</si>
  <si>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</si>
  <si>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</si>
  <si>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</si>
  <si>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</si>
  <si>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</si>
  <si>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</si>
  <si>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</si>
  <si>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</si>
  <si>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</si>
  <si>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</si>
  <si>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</si>
  <si>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</si>
  <si>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</si>
  <si>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</si>
  <si>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</si>
  <si>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</si>
  <si>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</si>
  <si>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</si>
  <si>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</si>
  <si>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</si>
  <si>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</si>
  <si>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</si>
  <si>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</si>
  <si>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</si>
  <si>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</si>
  <si>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</si>
  <si>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</si>
  <si>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</si>
  <si>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</si>
  <si>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</si>
  <si>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</si>
  <si>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</si>
  <si>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</si>
  <si>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</si>
  <si>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</si>
  <si>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</si>
  <si>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</si>
  <si>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</si>
  <si>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</si>
  <si>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</si>
  <si>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</si>
  <si>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</si>
  <si>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</si>
  <si>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</si>
  <si>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</si>
  <si>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</si>
  <si>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</si>
  <si>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</si>
  <si>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</si>
  <si>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</si>
  <si>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</si>
  <si>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</si>
  <si>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</si>
  <si>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</si>
  <si>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</si>
  <si>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</si>
  <si>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</si>
  <si>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</si>
  <si>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</si>
  <si>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</si>
  <si>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</si>
  <si>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</si>
  <si>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</si>
  <si>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</si>
  <si>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</si>
  <si>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</si>
  <si>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</si>
  <si>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</si>
  <si>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</si>
  <si>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</si>
  <si>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</si>
  <si>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</si>
  <si>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</si>
  <si>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</si>
  <si>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</si>
  <si>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</si>
  <si>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</si>
  <si>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</si>
  <si>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</si>
  <si>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</si>
  <si>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</si>
  <si>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</si>
  <si>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</si>
  <si>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</si>
  <si>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</si>
  <si>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</si>
  <si>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</si>
  <si>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</si>
  <si>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</si>
  <si>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</si>
  <si>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</si>
  <si>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</si>
  <si>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</si>
  <si>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</si>
  <si>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</si>
  <si>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</si>
  <si>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</si>
  <si>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</si>
  <si>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</si>
  <si>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</si>
  <si>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</si>
  <si>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</si>
  <si>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</si>
  <si>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</si>
  <si>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</si>
  <si>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</si>
  <si>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</si>
  <si>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</si>
  <si>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</si>
  <si>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</si>
  <si>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</si>
  <si>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</si>
  <si>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</si>
  <si>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</si>
  <si>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</si>
  <si>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</si>
  <si>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</si>
  <si>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</si>
  <si>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</si>
  <si>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</si>
  <si>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</si>
  <si>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</si>
  <si>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</si>
  <si>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</si>
  <si>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</si>
  <si>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</si>
  <si>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</si>
  <si>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</si>
  <si>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</si>
  <si>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</si>
  <si>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</si>
  <si>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</si>
  <si>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</si>
  <si>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</si>
  <si>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</si>
  <si>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</si>
  <si>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</si>
  <si>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</si>
  <si>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</si>
  <si>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</si>
  <si>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</si>
  <si>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</si>
  <si>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</si>
  <si>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</si>
  <si>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</si>
  <si>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</si>
  <si>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</si>
  <si>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</si>
  <si>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</si>
  <si>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</si>
  <si>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</si>
  <si>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</si>
  <si>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</si>
  <si>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</si>
  <si>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</si>
  <si>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</si>
  <si>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</si>
  <si>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</si>
  <si>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</si>
  <si>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</si>
  <si>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</si>
  <si>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</si>
  <si>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</si>
  <si>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</si>
  <si>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</si>
  <si>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</si>
  <si>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</si>
  <si>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</si>
  <si>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</si>
  <si>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</si>
  <si>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</si>
  <si>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</si>
  <si>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</si>
  <si>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</si>
  <si>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</si>
  <si>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</si>
  <si>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</si>
  <si>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</si>
  <si>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</si>
  <si>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</si>
  <si>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</si>
  <si>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</si>
  <si>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</si>
  <si>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</si>
  <si>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</si>
  <si>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</si>
  <si>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</si>
  <si>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</si>
  <si>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</si>
  <si>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</si>
  <si>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</si>
  <si>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</si>
  <si>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</si>
  <si>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</si>
  <si>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</si>
  <si>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</si>
  <si>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</si>
  <si>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</si>
  <si>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</si>
  <si>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</si>
  <si>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</si>
  <si>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</si>
  <si>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</si>
  <si>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</si>
  <si>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</si>
  <si>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</si>
  <si>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</si>
  <si>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</si>
  <si>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</si>
  <si>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</si>
  <si>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</si>
  <si>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</si>
  <si>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</si>
  <si>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</si>
  <si>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</si>
  <si>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</si>
  <si>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</si>
  <si>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</si>
  <si>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</si>
  <si>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</si>
  <si>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</si>
  <si>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</si>
  <si>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</si>
  <si>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</si>
  <si>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</si>
  <si>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</si>
  <si>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</si>
  <si>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</si>
  <si>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</si>
  <si>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</si>
  <si>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</si>
  <si>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</si>
  <si>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</si>
  <si>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</si>
  <si>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</si>
  <si>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</si>
  <si>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</si>
  <si>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</si>
  <si>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</si>
  <si>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</si>
  <si>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</si>
  <si>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</si>
  <si>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</si>
  <si>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</si>
  <si>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</si>
  <si>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</si>
  <si>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</si>
  <si>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</si>
  <si>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</si>
  <si>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</si>
  <si>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</si>
  <si>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</si>
  <si>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</si>
  <si>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</si>
  <si>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</si>
  <si>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</si>
  <si>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</si>
  <si>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</si>
  <si>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</si>
  <si>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</si>
  <si>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</si>
  <si>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</si>
  <si>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</si>
  <si>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</si>
  <si>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</si>
  <si>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</si>
  <si>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</si>
  <si>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</si>
  <si>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</si>
  <si>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</si>
  <si>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</si>
  <si>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</si>
  <si>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</si>
  <si>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</si>
  <si>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</si>
  <si>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</si>
  <si>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</si>
  <si>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</si>
  <si>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</si>
  <si>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</si>
  <si>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</si>
  <si>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</si>
  <si>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</si>
  <si>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</si>
  <si>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</si>
  <si>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</si>
  <si>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</si>
  <si>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</si>
  <si>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</si>
  <si>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</si>
  <si>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</si>
  <si>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</si>
  <si>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</si>
  <si>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</si>
  <si>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</si>
  <si>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</si>
  <si>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</si>
  <si>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</si>
  <si>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</si>
  <si>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</si>
  <si>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</si>
  <si>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</si>
  <si>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</si>
  <si>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</si>
  <si>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</si>
  <si>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</si>
  <si>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</si>
  <si>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</si>
  <si>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</si>
  <si>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</si>
  <si>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</si>
  <si>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</si>
  <si>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</si>
  <si>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</si>
  <si>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</si>
  <si>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</si>
  <si>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</si>
  <si>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</si>
  <si>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</si>
  <si>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</si>
  <si>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</si>
  <si>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</si>
  <si>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</si>
  <si>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</si>
  <si>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</si>
  <si>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</si>
  <si>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</si>
  <si>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</si>
  <si>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</si>
  <si>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</si>
  <si>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</si>
  <si>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</si>
  <si>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</si>
  <si>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</si>
  <si>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</si>
  <si>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</si>
  <si>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</si>
  <si>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</si>
  <si>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</si>
  <si>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</si>
  <si>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</si>
  <si>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</si>
  <si>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</si>
  <si>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</si>
  <si>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</si>
  <si>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</si>
  <si>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</si>
  <si>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</si>
  <si>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</si>
  <si>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</si>
  <si>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</si>
  <si>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</si>
  <si>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</si>
  <si>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</si>
  <si>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</si>
  <si>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</si>
  <si>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</si>
  <si>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</si>
  <si>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</si>
  <si>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</si>
  <si>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</si>
  <si>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</si>
  <si>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</si>
  <si>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</si>
  <si>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</si>
  <si>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</si>
  <si>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</si>
  <si>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</si>
  <si>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</si>
  <si>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</si>
  <si>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</si>
  <si>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</si>
  <si>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</si>
  <si>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</si>
  <si>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</si>
  <si>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</si>
  <si>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</si>
  <si>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</si>
  <si>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</si>
  <si>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</si>
  <si>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</si>
  <si>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</si>
  <si>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</si>
  <si>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</si>
  <si>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</si>
  <si>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</si>
  <si>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</si>
  <si>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</si>
  <si>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</si>
  <si>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</si>
  <si>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</si>
  <si>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</si>
  <si>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</si>
  <si>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</si>
  <si>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</si>
  <si>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</si>
  <si>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</si>
  <si>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</si>
  <si>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</si>
  <si>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</si>
  <si>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</si>
  <si>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</si>
  <si>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</si>
  <si>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</si>
  <si>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</si>
  <si>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</si>
  <si>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</si>
  <si>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</si>
  <si>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</si>
  <si>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</si>
  <si>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</si>
  <si>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</si>
  <si>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</si>
  <si>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</si>
  <si>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</si>
  <si>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</si>
  <si>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</si>
  <si>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</si>
  <si>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</si>
  <si>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</si>
  <si>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</si>
  <si>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</si>
  <si>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</si>
  <si>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</si>
  <si>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</si>
  <si>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</si>
  <si>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</si>
  <si>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</si>
  <si>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</si>
  <si>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</si>
  <si>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</si>
  <si>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</si>
  <si>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</si>
  <si>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</si>
  <si>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</si>
  <si>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</si>
  <si>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</si>
  <si>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</si>
  <si>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</si>
  <si>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</si>
  <si>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</si>
  <si>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</si>
  <si>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</si>
  <si>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</si>
  <si>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</si>
  <si>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</si>
  <si>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</si>
  <si>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</si>
  <si>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</si>
  <si>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</si>
  <si>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</si>
  <si>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</si>
  <si>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</si>
  <si>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</si>
  <si>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</si>
  <si>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</si>
  <si>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</si>
  <si>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</si>
  <si>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</si>
  <si>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</si>
  <si>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</si>
  <si>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</si>
  <si>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</si>
  <si>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</si>
  <si>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</si>
  <si>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</si>
  <si>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</si>
  <si>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</si>
  <si>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</si>
  <si>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</si>
  <si>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</si>
  <si>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</si>
  <si>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</si>
  <si>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</si>
  <si>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</si>
  <si>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</si>
  <si>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</si>
  <si>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</si>
  <si>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</si>
  <si>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</si>
  <si>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</si>
  <si>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</si>
  <si>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</si>
  <si>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</si>
  <si>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</si>
  <si>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</si>
  <si>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</si>
  <si>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</si>
  <si>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</si>
  <si>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</si>
  <si>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</si>
  <si>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</si>
  <si>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</si>
  <si>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</si>
  <si>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</si>
  <si>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</si>
  <si>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</si>
  <si>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</si>
  <si>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</si>
  <si>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</si>
  <si>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</si>
  <si>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</si>
  <si>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</si>
  <si>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</si>
  <si>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</si>
  <si>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</si>
  <si>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</si>
  <si>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</si>
  <si>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</si>
  <si>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</si>
  <si>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</si>
  <si>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</si>
  <si>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</si>
  <si>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</si>
  <si>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</si>
  <si>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</si>
  <si>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</si>
  <si>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</si>
  <si>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</si>
  <si>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</si>
  <si>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</si>
  <si>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</si>
  <si>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</si>
  <si>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</si>
  <si>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</si>
  <si>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</si>
  <si>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</si>
  <si>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</si>
  <si>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</si>
  <si>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</si>
  <si>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</si>
  <si>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</si>
  <si>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</si>
  <si>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</si>
  <si>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</si>
  <si>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</si>
  <si>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</si>
  <si>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</si>
  <si>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</si>
  <si>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</si>
  <si>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</si>
  <si>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</si>
  <si>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</si>
  <si>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</si>
  <si>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</si>
  <si>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</si>
  <si>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</si>
  <si>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</si>
  <si>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</si>
  <si>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</si>
  <si>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</si>
  <si>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</si>
  <si>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</si>
  <si>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</si>
  <si>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</si>
  <si>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</si>
  <si>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</si>
  <si>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</si>
  <si>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</si>
  <si>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</si>
  <si>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</si>
  <si>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</si>
  <si>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</si>
  <si>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</si>
  <si>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</si>
  <si>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</si>
  <si>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</si>
  <si>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</si>
  <si>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</si>
  <si>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</si>
  <si>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</si>
  <si>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</si>
  <si>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</si>
  <si>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</si>
  <si>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</si>
  <si>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</si>
  <si>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</si>
  <si>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</si>
  <si>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</si>
  <si>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</si>
  <si>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</si>
  <si>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</si>
  <si>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</si>
  <si>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</si>
  <si>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</si>
  <si>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</si>
  <si>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</si>
  <si>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</si>
  <si>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</si>
  <si>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</si>
  <si>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</si>
  <si>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</si>
  <si>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</si>
  <si>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</si>
  <si>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</si>
  <si>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</si>
  <si>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</si>
  <si>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</si>
  <si>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</si>
  <si>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</si>
  <si>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</si>
  <si>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</si>
  <si>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</si>
  <si>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</si>
  <si>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</si>
  <si>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</si>
  <si>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</si>
  <si>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</si>
  <si>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</si>
  <si>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</si>
  <si>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</si>
  <si>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</si>
  <si>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</si>
  <si>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</si>
  <si>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</si>
  <si>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</si>
  <si>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</si>
  <si>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</si>
  <si>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</si>
  <si>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</si>
  <si>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</si>
  <si>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</si>
  <si>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</si>
  <si>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</si>
  <si>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</si>
  <si>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</si>
  <si>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</si>
  <si>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</si>
  <si>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</si>
  <si>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</si>
  <si>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</si>
  <si>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</si>
  <si>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</si>
  <si>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</si>
  <si>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</si>
  <si>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</si>
  <si>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</si>
  <si>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</si>
  <si>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</si>
  <si>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</si>
  <si>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</si>
  <si>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</si>
  <si>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</si>
  <si>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</si>
  <si>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</si>
  <si>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</si>
  <si>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</si>
  <si>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</si>
  <si>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</si>
  <si>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</si>
  <si>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</si>
  <si>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</si>
  <si>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</si>
  <si>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</si>
  <si>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</si>
  <si>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</si>
  <si>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</si>
  <si>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</si>
  <si>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</si>
  <si>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</si>
  <si>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</si>
  <si>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</si>
  <si>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</si>
  <si>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</si>
  <si>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</si>
  <si>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</si>
  <si>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</si>
  <si>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</si>
  <si>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</si>
  <si>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</si>
  <si>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</si>
  <si>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</si>
  <si>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</si>
  <si>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</si>
  <si>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</si>
  <si>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</si>
  <si>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</si>
  <si>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</si>
  <si>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</si>
  <si>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</si>
  <si>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</si>
  <si>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</si>
  <si>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</si>
  <si>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</si>
  <si>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</si>
  <si>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</si>
  <si>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</si>
  <si>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</si>
  <si>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</si>
  <si>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</si>
  <si>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</si>
  <si>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</si>
  <si>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</si>
  <si>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</si>
  <si>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</si>
  <si>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</si>
  <si>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</si>
  <si>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</si>
  <si>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</si>
  <si>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</si>
  <si>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</si>
  <si>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</si>
  <si>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</si>
  <si>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</si>
  <si>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</si>
  <si>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</si>
  <si>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</si>
  <si>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</si>
  <si>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</si>
  <si>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</si>
  <si>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</si>
  <si>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</si>
  <si>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</si>
  <si>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</si>
  <si>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</si>
  <si>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</si>
  <si>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</si>
  <si>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</si>
  <si>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</si>
  <si>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</si>
  <si>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</si>
  <si>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</si>
  <si>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</si>
  <si>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</si>
  <si>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</si>
  <si>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</si>
  <si>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</si>
  <si>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</si>
  <si>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</si>
  <si>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</si>
  <si>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</si>
  <si>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</si>
  <si>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</si>
  <si>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</si>
  <si>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</si>
  <si>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</si>
  <si>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</si>
  <si>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</si>
  <si>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</si>
  <si>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</si>
  <si>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</si>
  <si>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</si>
  <si>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</si>
  <si>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</si>
  <si>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</si>
  <si>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</si>
  <si>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</si>
  <si>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</si>
  <si>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</si>
  <si>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</si>
  <si>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</si>
  <si>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</si>
  <si>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</si>
  <si>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</si>
  <si>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</si>
  <si>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</si>
  <si>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</si>
  <si>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</si>
  <si>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</si>
  <si>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</si>
  <si>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</si>
  <si>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</si>
  <si>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</si>
  <si>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</si>
  <si>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</si>
  <si>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</si>
  <si>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</si>
  <si>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</si>
  <si>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</si>
  <si>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</si>
  <si>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</si>
  <si>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</si>
  <si>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</si>
  <si>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</si>
  <si>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</si>
  <si>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</si>
  <si>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</si>
  <si>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</si>
  <si>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</si>
  <si>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</si>
  <si>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</si>
  <si>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</si>
  <si>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</si>
  <si>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</si>
  <si>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</si>
  <si>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</si>
  <si>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</si>
  <si>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</si>
  <si>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</si>
  <si>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</si>
  <si>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</si>
  <si>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</si>
  <si>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</si>
  <si>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</si>
  <si>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</si>
  <si>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</si>
  <si>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</si>
  <si>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</si>
  <si>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</si>
  <si>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</si>
  <si>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</si>
  <si>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</si>
  <si>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</si>
  <si>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</si>
  <si>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</si>
  <si>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</si>
  <si>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</si>
  <si>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</si>
  <si>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</si>
  <si>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</si>
  <si>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</si>
  <si>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</si>
  <si>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</si>
  <si>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</si>
  <si>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</si>
  <si>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</si>
  <si>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</si>
  <si>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</si>
  <si>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</si>
  <si>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</si>
  <si>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</si>
  <si>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</si>
  <si>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</si>
  <si>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</si>
  <si>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</si>
  <si>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</si>
  <si>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</si>
  <si>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</si>
  <si>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</si>
  <si>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</si>
  <si>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</si>
  <si>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</si>
  <si>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</si>
  <si>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</si>
  <si>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</si>
  <si>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</si>
  <si>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</si>
  <si>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</si>
  <si>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</si>
  <si>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</si>
  <si>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</si>
  <si>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</si>
  <si>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</si>
  <si>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</si>
  <si>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</si>
  <si>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</si>
  <si>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</si>
  <si>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</si>
  <si>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</si>
  <si>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</si>
  <si>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</si>
  <si>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</si>
  <si>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</si>
  <si>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</si>
  <si>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</si>
  <si>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</si>
  <si>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</si>
  <si>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</si>
  <si>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</si>
  <si>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</si>
  <si>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</si>
  <si>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</si>
  <si>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</si>
  <si>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</si>
  <si>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</si>
  <si>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</si>
  <si>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</si>
  <si>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</si>
  <si>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</si>
  <si>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</si>
  <si>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</si>
  <si>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</si>
  <si>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</si>
  <si>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</si>
  <si>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</si>
  <si>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</si>
  <si>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</si>
  <si>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</si>
  <si>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</si>
  <si>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</si>
  <si>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</si>
  <si>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</si>
  <si>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</si>
  <si>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</si>
  <si>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</si>
  <si>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</si>
  <si>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</si>
  <si>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</si>
  <si>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</si>
  <si>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</si>
  <si>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</si>
  <si>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</si>
  <si>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</si>
  <si>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</si>
  <si>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</si>
  <si>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</si>
  <si>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</si>
  <si>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</si>
  <si>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</si>
  <si>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</si>
  <si>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</si>
  <si>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</si>
  <si>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</si>
  <si>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</si>
  <si>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</si>
  <si>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</si>
  <si>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</si>
  <si>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</si>
  <si>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</si>
  <si>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</si>
  <si>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</si>
  <si>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</si>
  <si>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</si>
  <si>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</si>
  <si>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</si>
  <si>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</si>
  <si>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</si>
  <si>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</si>
  <si>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</si>
  <si>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</si>
  <si>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</si>
  <si>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</si>
  <si>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</si>
  <si>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</si>
  <si>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</si>
  <si>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</si>
  <si>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</si>
  <si>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</si>
  <si>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</si>
  <si>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</si>
  <si>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</si>
  <si>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</si>
  <si>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</si>
  <si>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</si>
  <si>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</si>
  <si>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</si>
  <si>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</si>
  <si>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</si>
  <si>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</si>
  <si>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</si>
  <si>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</si>
  <si>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</si>
  <si>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</si>
  <si>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</si>
  <si>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</si>
  <si>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</si>
  <si>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</si>
  <si>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</si>
  <si>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</si>
  <si>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</si>
  <si>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</si>
  <si>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</si>
  <si>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</si>
  <si>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</si>
  <si>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</si>
  <si>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</si>
  <si>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</si>
  <si>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</si>
  <si>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</si>
  <si>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</si>
  <si>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</si>
  <si>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</si>
  <si>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</si>
  <si>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</si>
  <si>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</si>
  <si>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</si>
  <si>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</si>
  <si>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</si>
  <si>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</si>
  <si>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</si>
  <si>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</si>
  <si>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</si>
  <si>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</si>
  <si>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</si>
  <si>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</si>
  <si>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</si>
  <si>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</si>
  <si>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</si>
  <si>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</si>
  <si>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</si>
  <si>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</si>
  <si>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</si>
  <si>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</si>
  <si>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</si>
  <si>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</si>
  <si>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</si>
  <si>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</si>
  <si>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</si>
  <si>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</si>
  <si>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</si>
  <si>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</si>
  <si>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</si>
  <si>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</si>
  <si>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</si>
  <si>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</si>
  <si>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</si>
  <si>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</si>
  <si>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</si>
  <si>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</si>
  <si>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</si>
  <si>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</si>
  <si>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</si>
  <si>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</si>
  <si>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</si>
  <si>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</si>
  <si>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</si>
  <si>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</si>
  <si>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</si>
  <si>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</si>
  <si>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</si>
  <si>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</si>
  <si>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</si>
  <si>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</si>
  <si>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</si>
  <si>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</si>
  <si>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</si>
  <si>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</si>
  <si>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</si>
  <si>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</si>
  <si>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</si>
  <si>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</si>
  <si>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</si>
  <si>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</si>
  <si>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</si>
  <si>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</si>
  <si>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</si>
  <si>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</si>
  <si>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</si>
  <si>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</si>
  <si>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</si>
  <si>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</si>
  <si>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</si>
  <si>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</si>
  <si>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</si>
  <si>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</si>
  <si>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</si>
  <si>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</si>
  <si>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</si>
  <si>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</si>
  <si>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</si>
  <si>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</si>
  <si>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</si>
  <si>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</si>
  <si>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</si>
  <si>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</si>
  <si>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</si>
  <si>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</si>
  <si>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</si>
  <si>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</si>
  <si>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</si>
  <si>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</si>
  <si>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</si>
  <si>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</si>
  <si>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</si>
  <si>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</si>
  <si>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</si>
  <si>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</si>
  <si>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</si>
  <si>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</si>
  <si>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</si>
  <si>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</si>
  <si>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</si>
  <si>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</si>
  <si>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</si>
  <si>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</si>
  <si>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</si>
  <si>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</si>
  <si>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</si>
  <si>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</si>
  <si>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</si>
  <si>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</si>
  <si>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</si>
  <si>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</si>
  <si>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</si>
  <si>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</si>
  <si>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</si>
  <si>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</si>
  <si>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</si>
  <si>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</si>
  <si>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</si>
  <si>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</si>
  <si>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</si>
  <si>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</si>
  <si>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</si>
  <si>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</si>
  <si>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</si>
  <si>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</si>
  <si>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</si>
  <si>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</si>
  <si>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</si>
  <si>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</si>
  <si>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</si>
  <si>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</si>
  <si>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</si>
  <si>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</si>
  <si>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</si>
  <si>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</si>
  <si>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</si>
  <si>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</si>
  <si>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</si>
  <si>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</si>
  <si>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</si>
  <si>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</si>
  <si>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</si>
  <si>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</si>
  <si>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</si>
  <si>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</si>
  <si>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</si>
  <si>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</si>
  <si>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</si>
  <si>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</si>
  <si>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</si>
  <si>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</si>
  <si>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</si>
  <si>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</si>
  <si>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</si>
  <si>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</si>
  <si>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</si>
  <si>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</si>
  <si>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</si>
  <si>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</si>
  <si>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</si>
  <si>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</si>
  <si>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</si>
  <si>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</si>
  <si>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</si>
  <si>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</si>
  <si>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</si>
  <si>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</si>
  <si>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</si>
  <si>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</si>
  <si>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</si>
  <si>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</si>
  <si>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</si>
  <si>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</si>
  <si>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</si>
  <si>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</si>
  <si>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</si>
  <si>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</si>
  <si>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</si>
  <si>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</si>
  <si>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</si>
  <si>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</si>
  <si>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</si>
  <si>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</si>
  <si>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</si>
  <si>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</si>
  <si>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</si>
  <si>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</si>
  <si>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</si>
  <si>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</si>
  <si>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</si>
  <si>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</si>
  <si>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</si>
  <si>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</si>
  <si>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</si>
  <si>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</si>
  <si>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</si>
  <si>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</si>
  <si>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</si>
  <si>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</si>
  <si>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</si>
  <si>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</si>
  <si>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</si>
  <si>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</si>
  <si>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</si>
  <si>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</si>
  <si>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</si>
  <si>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</si>
  <si>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</si>
  <si>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</si>
  <si>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</si>
  <si>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</si>
  <si>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</si>
  <si>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</si>
  <si>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</si>
  <si>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</si>
  <si>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</si>
  <si>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</si>
  <si>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</si>
  <si>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</si>
  <si>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</si>
  <si>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</si>
  <si>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</si>
  <si>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</si>
  <si>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</si>
  <si>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</si>
  <si>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</si>
  <si>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</si>
  <si>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</si>
  <si>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</si>
  <si>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</si>
  <si>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</si>
  <si>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</si>
  <si>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</si>
  <si>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</si>
  <si>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</si>
  <si>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</si>
  <si>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</si>
  <si>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</si>
  <si>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</si>
  <si>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</si>
  <si>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</si>
  <si>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</si>
  <si>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</si>
  <si>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</si>
  <si>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</si>
  <si>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</si>
  <si>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</si>
  <si>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</si>
  <si>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</si>
  <si>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</si>
  <si>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</si>
  <si>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</si>
  <si>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</si>
  <si>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</si>
  <si>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</si>
  <si>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</si>
  <si>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</si>
  <si>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</si>
  <si>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</si>
  <si>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</si>
  <si>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</si>
  <si>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</si>
  <si>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</si>
  <si>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</si>
  <si>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</si>
  <si>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</si>
  <si>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</si>
  <si>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</si>
  <si>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</si>
  <si>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</si>
  <si>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</si>
  <si>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</si>
  <si>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</si>
  <si>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</si>
  <si>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</si>
  <si>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</si>
  <si>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</si>
  <si>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</si>
  <si>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</si>
  <si>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</si>
  <si>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</si>
  <si>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</si>
  <si>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</si>
  <si>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</si>
  <si>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</si>
  <si>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</si>
  <si>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</si>
  <si>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</si>
  <si>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</si>
  <si>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</si>
  <si>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</si>
  <si>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</si>
  <si>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</si>
  <si>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</si>
  <si>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</si>
  <si>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</si>
  <si>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</si>
  <si>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</si>
  <si>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</si>
  <si>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</si>
  <si>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</si>
  <si>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</si>
  <si>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</si>
  <si>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</si>
  <si>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</si>
  <si>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</si>
  <si>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</si>
  <si>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</si>
  <si>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</si>
  <si>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</si>
  <si>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</si>
  <si>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</si>
  <si>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</si>
  <si>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</si>
  <si>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</si>
  <si>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</si>
  <si>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</si>
  <si>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</si>
  <si>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</si>
  <si>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</si>
  <si>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</si>
  <si>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</si>
  <si>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</si>
  <si>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</si>
  <si>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</si>
  <si>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</si>
  <si>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</si>
  <si>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</si>
  <si>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</si>
  <si>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</si>
  <si>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</si>
  <si>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</si>
  <si>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</si>
  <si>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</si>
  <si>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</si>
  <si>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</si>
  <si>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</si>
  <si>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</si>
  <si>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</si>
  <si>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</si>
  <si>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</si>
  <si>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</si>
  <si>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</si>
  <si>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</si>
  <si>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</si>
  <si>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</si>
  <si>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</si>
  <si>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</si>
  <si>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</si>
  <si>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</si>
  <si>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</si>
  <si>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</si>
  <si>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</si>
  <si>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</si>
  <si>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</si>
  <si>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</si>
  <si>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</si>
  <si>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</si>
  <si>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</si>
  <si>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</si>
  <si>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</si>
  <si>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</si>
  <si>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</si>
  <si>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</si>
  <si>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</si>
  <si>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</si>
  <si>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</si>
  <si>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</si>
  <si>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</si>
  <si>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</si>
  <si>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</si>
  <si>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</si>
  <si>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</si>
  <si>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</si>
  <si>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</si>
  <si>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</si>
  <si>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</si>
  <si>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</si>
  <si>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</si>
  <si>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</si>
  <si>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</si>
  <si>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</si>
  <si>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</si>
  <si>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</si>
  <si>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</si>
  <si>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</si>
  <si>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</si>
  <si>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</si>
  <si>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</si>
  <si>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</si>
  <si>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</si>
  <si>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</si>
  <si>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</si>
  <si>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</si>
  <si>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</si>
  <si>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</si>
  <si>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</si>
  <si>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</si>
  <si>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</si>
  <si>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</si>
  <si>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</si>
  <si>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</si>
  <si>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</si>
  <si>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</si>
  <si>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</si>
  <si>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</si>
  <si>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</si>
  <si>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</si>
  <si>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</si>
  <si>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</si>
  <si>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</si>
  <si>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</si>
  <si>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</si>
  <si>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</si>
  <si>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</si>
  <si>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</si>
  <si>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</si>
  <si>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</si>
  <si>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</si>
  <si>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</si>
  <si>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</si>
  <si>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</si>
  <si>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</si>
  <si>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</si>
  <si>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</si>
  <si>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</si>
  <si>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</si>
  <si>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</si>
  <si>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</si>
  <si>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</si>
  <si>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</si>
  <si>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</si>
  <si>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</si>
  <si>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</si>
  <si>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</si>
  <si>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</si>
  <si>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</si>
  <si>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</si>
  <si>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</si>
  <si>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</si>
  <si>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</si>
  <si>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</si>
  <si>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</si>
  <si>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</si>
  <si>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</si>
  <si>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</si>
  <si>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</si>
  <si>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</si>
  <si>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</si>
  <si>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</si>
  <si>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</si>
  <si>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</si>
  <si>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</si>
  <si>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</si>
  <si>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</si>
  <si>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</si>
  <si>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</si>
  <si>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</si>
  <si>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</si>
  <si>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</si>
  <si>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</si>
  <si>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</si>
  <si>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</si>
  <si>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</si>
  <si>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</si>
  <si>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</si>
  <si>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</si>
  <si>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</si>
  <si>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</si>
  <si>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</si>
  <si>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</si>
  <si>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</si>
  <si>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</si>
  <si>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</si>
  <si>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</si>
  <si>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</si>
  <si>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</si>
  <si>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</si>
  <si>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</si>
  <si>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</si>
  <si>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</si>
  <si>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</si>
  <si>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</si>
  <si>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</si>
  <si>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</si>
  <si>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</si>
  <si>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</si>
  <si>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</si>
  <si>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</si>
  <si>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</si>
  <si>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</si>
  <si>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</si>
  <si>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</si>
  <si>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</si>
  <si>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</si>
  <si>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</si>
  <si>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</si>
  <si>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</si>
  <si>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</si>
  <si>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</si>
  <si>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</si>
  <si>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</si>
  <si>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</si>
  <si>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</si>
  <si>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</si>
  <si>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</si>
  <si>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</si>
  <si>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</si>
  <si>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</si>
  <si>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</si>
  <si>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</si>
  <si>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</si>
  <si>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</si>
  <si>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</si>
  <si>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</si>
  <si>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</si>
  <si>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</si>
  <si>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</si>
  <si>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</si>
  <si>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</si>
  <si>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</si>
  <si>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</si>
  <si>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</si>
  <si>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</si>
  <si>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</si>
  <si>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</si>
  <si>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</si>
  <si>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</si>
  <si>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</si>
  <si>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</si>
  <si>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</si>
  <si>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</si>
  <si>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</si>
  <si>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</si>
  <si>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</si>
  <si>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</si>
  <si>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</si>
  <si>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</si>
  <si>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</si>
  <si>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</si>
  <si>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</si>
  <si>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</si>
  <si>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</si>
  <si>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</si>
  <si>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</si>
  <si>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</si>
  <si>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</si>
  <si>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</si>
  <si>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</si>
  <si>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</si>
  <si>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</si>
  <si>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</si>
  <si>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</si>
  <si>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</si>
  <si>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</si>
  <si>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</si>
  <si>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</si>
  <si>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</si>
  <si>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</si>
  <si>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</si>
  <si>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</si>
  <si>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</si>
  <si>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</si>
  <si>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</si>
  <si>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</si>
  <si>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</si>
  <si>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</si>
  <si>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</si>
  <si>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</si>
  <si>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</si>
  <si>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</si>
  <si>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</si>
  <si>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</si>
  <si>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</si>
  <si>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</si>
  <si>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</si>
  <si>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</si>
  <si>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</si>
  <si>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</si>
  <si>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</si>
  <si>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</si>
  <si>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</si>
  <si>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</si>
  <si>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</si>
  <si>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</si>
  <si>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</si>
  <si>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</si>
  <si>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</si>
  <si>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</si>
  <si>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</si>
  <si>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</si>
  <si>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</si>
  <si>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</si>
  <si>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</si>
  <si>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</si>
  <si>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</si>
  <si>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</si>
  <si>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</si>
  <si>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</si>
  <si>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</si>
  <si>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</si>
  <si>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</si>
  <si>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</si>
  <si>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</si>
  <si>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</si>
  <si>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</si>
  <si>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</si>
  <si>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</si>
  <si>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</si>
  <si>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</si>
  <si>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</si>
  <si>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</si>
  <si>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</si>
  <si>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</si>
  <si>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</si>
  <si>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</si>
  <si>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</si>
  <si>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</si>
  <si>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</si>
  <si>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</si>
  <si>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</si>
  <si>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</si>
  <si>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</si>
  <si>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</si>
  <si>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</si>
  <si>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</si>
  <si>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</si>
  <si>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</si>
  <si>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</si>
  <si>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</si>
  <si>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</si>
  <si>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</si>
  <si>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</si>
  <si>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</si>
  <si>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</si>
  <si>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</si>
  <si>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</si>
  <si>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</si>
  <si>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</si>
  <si>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</si>
  <si>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</si>
  <si>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</si>
  <si>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</si>
  <si>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</si>
  <si>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</si>
  <si>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</si>
  <si>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</si>
  <si>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</si>
  <si>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</si>
  <si>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</si>
  <si>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</si>
  <si>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</si>
  <si>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</si>
  <si>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</si>
  <si>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</si>
  <si>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</si>
  <si>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</si>
  <si>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</si>
  <si>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</si>
  <si>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</si>
  <si>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</si>
  <si>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</si>
  <si>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</si>
  <si>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</si>
  <si>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</si>
  <si>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</si>
  <si>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</si>
  <si>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</si>
  <si>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</si>
  <si>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</si>
  <si>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</si>
  <si>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</si>
  <si>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</si>
  <si>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</si>
  <si>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</si>
  <si>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</si>
  <si>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</si>
  <si>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</si>
  <si>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</si>
  <si>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</si>
  <si>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</si>
  <si>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</si>
  <si>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</si>
  <si>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</si>
  <si>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</si>
  <si>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</si>
  <si>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</si>
  <si>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</si>
  <si>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</si>
  <si>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</si>
  <si>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</si>
  <si>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</si>
  <si>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</si>
  <si>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</si>
  <si>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</si>
  <si>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</si>
  <si>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</si>
  <si>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</si>
  <si>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</si>
  <si>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</si>
  <si>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</si>
  <si>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</si>
  <si>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</si>
  <si>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</si>
  <si>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</si>
  <si>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</si>
  <si>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</si>
  <si>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</si>
  <si>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</si>
  <si>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</si>
  <si>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</si>
  <si>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</si>
  <si>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</si>
  <si>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</si>
  <si>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</si>
  <si>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</si>
  <si>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</si>
  <si>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</si>
  <si>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</si>
  <si>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</si>
  <si>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</si>
  <si>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</si>
  <si>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</si>
  <si>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</si>
  <si>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</si>
  <si>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</si>
  <si>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</si>
  <si>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</si>
  <si>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</si>
  <si>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</si>
  <si>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</si>
  <si>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</si>
  <si>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</si>
  <si>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</si>
  <si>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</si>
  <si>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</si>
  <si>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</si>
  <si>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</si>
  <si>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</si>
  <si>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</si>
  <si>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</si>
  <si>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</si>
  <si>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</si>
  <si>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</si>
  <si>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</si>
  <si>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</si>
  <si>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</si>
  <si>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</si>
  <si>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</si>
  <si>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</si>
  <si>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</si>
  <si>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</si>
  <si>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</si>
  <si>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</si>
  <si>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</si>
  <si>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</si>
  <si>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</si>
  <si>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</si>
  <si>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</si>
  <si>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</si>
  <si>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</si>
  <si>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</si>
  <si>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</si>
  <si>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</si>
  <si>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</si>
  <si>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</si>
  <si>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</si>
  <si>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</si>
  <si>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</si>
  <si>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</si>
  <si>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</si>
  <si>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</si>
  <si>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</si>
  <si>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</si>
  <si>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</si>
  <si>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</si>
  <si>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</si>
  <si>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</si>
  <si>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</si>
  <si>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</si>
  <si>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</si>
  <si>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</si>
  <si>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</si>
  <si>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</si>
  <si>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</si>
  <si>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</si>
  <si>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</si>
  <si>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</si>
  <si>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</si>
  <si>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</si>
  <si>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</si>
  <si>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</si>
  <si>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</si>
  <si>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</si>
  <si>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</si>
  <si>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</si>
  <si>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</si>
  <si>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</si>
  <si>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</si>
  <si>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</si>
  <si>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</si>
  <si>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</si>
  <si>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</si>
  <si>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</si>
  <si>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</si>
  <si>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</si>
  <si>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</si>
  <si>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</si>
  <si>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</si>
  <si>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</si>
  <si>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</si>
  <si>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</si>
  <si>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</si>
  <si>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</si>
  <si>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</si>
  <si>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</si>
  <si>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</si>
  <si>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</si>
  <si>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</si>
  <si>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</si>
  <si>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</si>
  <si>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</si>
  <si>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</si>
  <si>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</si>
  <si>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</si>
  <si>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</si>
  <si>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</si>
  <si>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</si>
  <si>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</si>
  <si>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</si>
  <si>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</si>
  <si>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</si>
  <si>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</si>
  <si>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</si>
  <si>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</si>
  <si>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</si>
  <si>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</si>
  <si>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</si>
  <si>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</si>
  <si>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</si>
  <si>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</si>
  <si>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</si>
  <si>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</si>
  <si>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</si>
  <si>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</si>
  <si>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</si>
  <si>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</si>
  <si>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</si>
  <si>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</si>
  <si>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</si>
  <si>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</si>
  <si>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</si>
  <si>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</si>
  <si>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</si>
  <si>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</si>
  <si>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</si>
  <si>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</si>
  <si>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</si>
  <si>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</si>
  <si>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</si>
  <si>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</si>
  <si>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</si>
  <si>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</si>
  <si>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</si>
  <si>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</si>
  <si>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</si>
  <si>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</si>
  <si>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</si>
  <si>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</si>
  <si>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</si>
  <si>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</si>
  <si>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</si>
  <si>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</si>
  <si>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</si>
  <si>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</si>
  <si>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</si>
  <si>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</si>
  <si>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</si>
  <si>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</si>
  <si>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</si>
  <si>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</si>
  <si>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</si>
  <si>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</si>
  <si>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</si>
  <si>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</si>
  <si>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</si>
  <si>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</si>
  <si>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</si>
  <si>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</si>
  <si>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</si>
  <si>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</si>
  <si>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</si>
  <si>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</si>
  <si>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</si>
  <si>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</si>
  <si>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</si>
  <si>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</si>
  <si>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</si>
  <si>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</si>
  <si>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</si>
  <si>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</si>
  <si>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</si>
  <si>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</si>
  <si>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</si>
  <si>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</si>
  <si>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</si>
  <si>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</si>
  <si>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</si>
  <si>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</si>
  <si>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</si>
  <si>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</si>
  <si>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</si>
  <si>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</si>
  <si>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</si>
  <si>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</si>
  <si>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</si>
  <si>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</si>
  <si>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</si>
  <si>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</si>
  <si>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</si>
  <si>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</si>
  <si>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</si>
  <si>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</si>
  <si>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</si>
  <si>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</si>
  <si>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</si>
  <si>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</si>
  <si>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</si>
  <si>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</si>
  <si>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</si>
  <si>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</si>
  <si>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</si>
  <si>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</si>
  <si>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</si>
  <si>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</si>
  <si>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</si>
  <si>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</si>
  <si>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</si>
  <si>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</si>
  <si>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</si>
  <si>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</si>
  <si>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</si>
  <si>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</si>
  <si>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</si>
  <si>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</si>
  <si>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</si>
  <si>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</si>
  <si>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</si>
  <si>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</si>
  <si>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</si>
  <si>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</si>
  <si>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</si>
  <si>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</si>
  <si>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</si>
  <si>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</si>
  <si>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</si>
  <si>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</si>
  <si>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</si>
  <si>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</si>
  <si>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</si>
  <si>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</si>
  <si>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</si>
  <si>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</si>
  <si>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</si>
  <si>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</si>
  <si>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</si>
  <si>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</si>
  <si>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</si>
  <si>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</si>
  <si>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</si>
  <si>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</si>
  <si>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</si>
  <si>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</si>
  <si>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</si>
  <si>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</si>
  <si>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</si>
  <si>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</si>
  <si>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</si>
  <si>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</si>
  <si>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</si>
  <si>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</si>
  <si>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</si>
  <si>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</si>
  <si>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</si>
  <si>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</si>
  <si>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</si>
  <si>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</si>
  <si>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</si>
  <si>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</si>
  <si>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</si>
  <si>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</si>
  <si>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</si>
  <si>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</si>
  <si>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</si>
  <si>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</si>
  <si>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</si>
  <si>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</si>
  <si>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</si>
  <si>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</si>
  <si>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</si>
  <si>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</si>
  <si>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</si>
  <si>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</si>
  <si>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</si>
  <si>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</si>
  <si>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</si>
  <si>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</si>
  <si>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</si>
  <si>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</si>
  <si>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</si>
  <si>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</si>
  <si>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</si>
  <si>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</si>
  <si>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</si>
  <si>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</si>
  <si>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</si>
  <si>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</si>
  <si>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</si>
  <si>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</si>
  <si>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</si>
  <si>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</si>
  <si>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</si>
  <si>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</si>
  <si>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</si>
  <si>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</si>
  <si>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</si>
  <si>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</si>
  <si>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</si>
  <si>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</si>
  <si>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</si>
  <si>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</si>
  <si>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</si>
  <si>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</si>
  <si>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</si>
  <si>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</si>
  <si>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</si>
  <si>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</si>
  <si>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</si>
  <si>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</si>
  <si>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</si>
  <si>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</si>
  <si>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</si>
  <si>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</si>
  <si>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</si>
  <si>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</si>
  <si>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</si>
  <si>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</si>
  <si>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</si>
  <si>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</si>
  <si>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</si>
  <si>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</si>
  <si>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</si>
  <si>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</si>
  <si>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</si>
  <si>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</si>
  <si>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</si>
  <si>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</si>
  <si>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</si>
  <si>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</si>
  <si>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</si>
  <si>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</si>
  <si>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</si>
  <si>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</si>
  <si>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</si>
  <si>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</si>
  <si>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</si>
  <si>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</si>
  <si>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</si>
  <si>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</si>
  <si>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</si>
  <si>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</si>
  <si>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</si>
  <si>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</si>
  <si>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</si>
  <si>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</si>
  <si>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</si>
  <si>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</si>
  <si>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</si>
  <si>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</si>
  <si>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</si>
  <si>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</si>
  <si>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</si>
  <si>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</si>
  <si>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</si>
  <si>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</si>
  <si>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</si>
  <si>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</si>
  <si>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</si>
  <si>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</si>
  <si>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</si>
  <si>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</si>
  <si>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</si>
  <si>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</si>
  <si>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</si>
  <si>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</si>
  <si>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</si>
  <si>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</si>
  <si>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</si>
  <si>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</si>
  <si>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</si>
  <si>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</si>
  <si>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</si>
  <si>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</si>
  <si>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</si>
  <si>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</si>
  <si>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</si>
  <si>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</si>
  <si>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</si>
  <si>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</si>
  <si>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</si>
  <si>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</si>
  <si>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</si>
  <si>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</si>
  <si>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</si>
  <si>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</si>
  <si>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</si>
  <si>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</si>
  <si>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</si>
  <si>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</si>
  <si>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</si>
  <si>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</si>
  <si>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</si>
  <si>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</si>
  <si>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</si>
  <si>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</si>
  <si>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</si>
  <si>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</si>
  <si>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</si>
  <si>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</si>
  <si>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</si>
  <si>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</si>
  <si>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</si>
  <si>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</si>
  <si>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</si>
  <si>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</si>
  <si>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</si>
  <si>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</si>
  <si>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</si>
  <si>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</si>
  <si>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</si>
  <si>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</si>
  <si>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</si>
  <si>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</si>
  <si>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</si>
  <si>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</si>
  <si>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</si>
  <si>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</si>
  <si>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</si>
  <si>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</si>
  <si>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</si>
  <si>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</si>
  <si>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</si>
  <si>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</si>
  <si>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</si>
  <si>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</si>
  <si>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</si>
  <si>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</si>
  <si>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</si>
  <si>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</si>
  <si>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</si>
  <si>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</si>
  <si>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</si>
  <si>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</si>
  <si>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</si>
  <si>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</si>
  <si>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</si>
  <si>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</si>
  <si>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</si>
  <si>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</si>
  <si>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</si>
  <si>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</si>
  <si>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</si>
  <si>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</si>
  <si>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</si>
  <si>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</si>
  <si>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</si>
  <si>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</si>
  <si>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</si>
  <si>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</si>
  <si>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</si>
  <si>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</si>
  <si>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</si>
  <si>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</si>
  <si>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</si>
  <si>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</si>
  <si>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</si>
  <si>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</si>
  <si>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</si>
  <si>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</si>
  <si>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</si>
  <si>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</si>
  <si>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</si>
  <si>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</si>
  <si>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</si>
  <si>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</si>
  <si>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</si>
  <si>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</si>
  <si>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</si>
  <si>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</si>
  <si>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</si>
  <si>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</si>
  <si>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</si>
  <si>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</si>
  <si>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</si>
  <si>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</si>
  <si>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</si>
  <si>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</si>
  <si>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</si>
  <si>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</si>
  <si>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</si>
  <si>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</si>
  <si>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</si>
  <si>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</si>
  <si>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</si>
  <si>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</si>
  <si>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</si>
  <si>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</si>
  <si>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</si>
  <si>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</si>
  <si>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</si>
  <si>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</si>
  <si>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</si>
  <si>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</si>
  <si>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</si>
  <si>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</si>
  <si>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</si>
  <si>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</si>
  <si>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</si>
  <si>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</si>
  <si>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</si>
  <si>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</si>
  <si>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</si>
  <si>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</si>
  <si>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</si>
  <si>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</si>
  <si>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</si>
  <si>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</si>
  <si>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</si>
  <si>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</si>
  <si>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</si>
  <si>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</si>
  <si>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</si>
  <si>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</si>
  <si>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</si>
  <si>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</si>
  <si>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</si>
  <si>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</si>
  <si>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</si>
  <si>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</si>
  <si>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</si>
  <si>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</si>
  <si>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</si>
  <si>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</si>
  <si>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</si>
  <si>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</si>
  <si>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</si>
  <si>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</si>
  <si>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</si>
  <si>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</si>
  <si>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</si>
  <si>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</si>
  <si>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</si>
  <si>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</si>
  <si>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</si>
  <si>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</si>
  <si>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</si>
  <si>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</si>
  <si>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</si>
  <si>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</si>
  <si>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</si>
  <si>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</si>
  <si>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</si>
  <si>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</si>
  <si>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</si>
  <si>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</si>
  <si>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</si>
  <si>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</si>
  <si>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</si>
  <si>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</si>
  <si>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</si>
  <si>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</si>
  <si>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</si>
  <si>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</si>
  <si>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</si>
  <si>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</si>
  <si>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</si>
  <si>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</si>
  <si>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</si>
  <si>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</si>
  <si>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</si>
  <si>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</si>
  <si>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</si>
  <si>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</si>
  <si>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</si>
  <si>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</si>
  <si>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</si>
  <si>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</si>
  <si>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</si>
  <si>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</si>
  <si>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</si>
  <si>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</si>
  <si>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</si>
  <si>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</si>
  <si>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</si>
  <si>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</si>
  <si>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</si>
  <si>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</si>
  <si>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</si>
  <si>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</si>
  <si>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</si>
  <si>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</si>
  <si>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</si>
  <si>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</si>
  <si>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</si>
  <si>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</si>
  <si>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</si>
  <si>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</si>
  <si>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</si>
  <si>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</si>
  <si>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</si>
  <si>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</si>
  <si>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</si>
  <si>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</si>
  <si>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</si>
  <si>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</si>
  <si>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</si>
  <si>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</si>
  <si>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</si>
  <si>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</si>
  <si>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</si>
  <si>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</si>
  <si>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</si>
  <si>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</si>
  <si>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</si>
  <si>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</si>
  <si>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</si>
  <si>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</si>
  <si>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</si>
  <si>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</si>
  <si>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</si>
  <si>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</si>
  <si>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</si>
  <si>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</si>
  <si>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</si>
  <si>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</si>
  <si>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</si>
  <si>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</si>
  <si>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</si>
  <si>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</si>
  <si>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</si>
  <si>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</si>
  <si>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</si>
  <si>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</si>
  <si>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</si>
  <si>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</si>
  <si>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</si>
  <si>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</si>
  <si>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</si>
  <si>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</si>
  <si>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</si>
  <si>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</si>
  <si>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</si>
  <si>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</si>
  <si>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</si>
  <si>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</si>
  <si>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</si>
  <si>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</si>
  <si>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</si>
  <si>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</si>
  <si>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</si>
  <si>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</si>
  <si>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</si>
  <si>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</si>
  <si>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</si>
  <si>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</si>
  <si>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</si>
  <si>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</si>
  <si>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</si>
  <si>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</si>
  <si>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</si>
  <si>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</si>
  <si>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</si>
  <si>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</si>
  <si>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</si>
  <si>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</si>
  <si>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</si>
  <si>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</si>
  <si>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</si>
  <si>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</si>
  <si>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</si>
  <si>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</si>
  <si>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</si>
  <si>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</si>
  <si>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</si>
  <si>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</si>
  <si>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</si>
  <si>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</si>
  <si>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</si>
  <si>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</si>
  <si>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</si>
  <si>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</si>
  <si>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</si>
  <si>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</si>
  <si>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</si>
  <si>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</si>
  <si>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</si>
  <si>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</si>
  <si>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</si>
  <si>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</si>
  <si>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</si>
  <si>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</si>
  <si>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</si>
  <si>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</si>
  <si>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</si>
  <si>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</si>
  <si>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</si>
  <si>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</si>
  <si>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</si>
  <si>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</si>
  <si>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</si>
  <si>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</si>
  <si>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</si>
  <si>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</si>
  <si>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</si>
  <si>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</si>
  <si>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</si>
  <si>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</si>
  <si>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</si>
  <si>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</si>
  <si>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</si>
  <si>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</si>
  <si>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</si>
  <si>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</si>
  <si>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</si>
  <si>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</si>
  <si>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</si>
  <si>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</si>
  <si>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</si>
  <si>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</si>
  <si>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</si>
  <si>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</si>
  <si>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</si>
  <si>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</si>
  <si>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</si>
  <si>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</si>
  <si>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</si>
  <si>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</si>
  <si>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</si>
  <si>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</si>
  <si>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</si>
  <si>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</si>
  <si>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</si>
  <si>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</si>
  <si>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</si>
  <si>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</si>
  <si>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</si>
  <si>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</si>
  <si>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</si>
  <si>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</si>
  <si>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</si>
  <si>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</si>
  <si>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</si>
  <si>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</si>
  <si>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</si>
  <si>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</si>
  <si>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</si>
  <si>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</si>
  <si>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</si>
  <si>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</si>
  <si>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</si>
  <si>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</si>
  <si>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</si>
  <si>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</si>
  <si>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</si>
  <si>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</si>
  <si>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</si>
  <si>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</si>
  <si>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</si>
  <si>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</si>
  <si>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</si>
  <si>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</si>
  <si>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</si>
  <si>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</si>
  <si>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</si>
  <si>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</si>
  <si>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</si>
  <si>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</si>
  <si>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</si>
  <si>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</si>
  <si>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</si>
  <si>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</si>
  <si>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</si>
  <si>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</si>
  <si>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</si>
  <si>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</si>
  <si>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</si>
  <si>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</si>
  <si>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</si>
  <si>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</si>
  <si>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</si>
  <si>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</si>
  <si>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</si>
  <si>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</si>
  <si>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</si>
  <si>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</si>
  <si>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</si>
  <si>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</si>
  <si>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</si>
  <si>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</si>
  <si>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</si>
  <si>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</si>
  <si>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</si>
  <si>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</si>
  <si>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</si>
  <si>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</si>
  <si>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</si>
  <si>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</si>
  <si>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</si>
  <si>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</si>
  <si>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</si>
  <si>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</si>
  <si>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</si>
  <si>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</si>
  <si>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</si>
  <si>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</si>
  <si>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</si>
  <si>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</si>
  <si>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</si>
  <si>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</si>
  <si>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</si>
  <si>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</si>
  <si>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</si>
  <si>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</si>
  <si>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</si>
  <si>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</si>
  <si>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</si>
  <si>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</si>
  <si>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</si>
  <si>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</si>
  <si>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</si>
  <si>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</si>
  <si>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</si>
  <si>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</si>
  <si>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</si>
  <si>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</si>
  <si>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</si>
  <si>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</si>
  <si>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</si>
  <si>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</si>
  <si>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</si>
  <si>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</si>
  <si>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</si>
  <si>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</si>
  <si>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</si>
  <si>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</si>
  <si>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</si>
  <si>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</si>
  <si>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</si>
  <si>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</si>
  <si>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</si>
  <si>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</si>
  <si>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</si>
  <si>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</si>
  <si>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</si>
  <si>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</si>
  <si>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</si>
  <si>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</si>
  <si>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</si>
  <si>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</si>
  <si>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</si>
  <si>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</si>
  <si>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</si>
  <si>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</si>
  <si>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</si>
  <si>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</si>
  <si>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</si>
  <si>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</si>
  <si>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</si>
  <si>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</si>
  <si>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</si>
  <si>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</si>
  <si>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</si>
  <si>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</si>
  <si>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</si>
  <si>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</si>
  <si>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</si>
  <si>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</si>
  <si>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</si>
  <si>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</si>
  <si>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</si>
  <si>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</si>
  <si>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</si>
  <si>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</si>
  <si>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</si>
  <si>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</si>
  <si>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</si>
  <si>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</si>
  <si>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</si>
  <si>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</si>
  <si>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</si>
  <si>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</si>
  <si>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</si>
  <si>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</si>
  <si>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</si>
  <si>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</si>
  <si>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</si>
  <si>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</si>
  <si>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</si>
  <si>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</si>
  <si>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</si>
  <si>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</si>
  <si>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</si>
  <si>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</si>
  <si>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</si>
  <si>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</si>
  <si>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</si>
  <si>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</si>
  <si>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</si>
  <si>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</si>
  <si>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</si>
  <si>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</si>
  <si>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</si>
  <si>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</si>
  <si>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</si>
  <si>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</si>
  <si>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</si>
  <si>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</si>
  <si>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</si>
  <si>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</si>
  <si>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</si>
  <si>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</si>
  <si>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</si>
  <si>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</si>
  <si>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</si>
  <si>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</si>
  <si>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</si>
  <si>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</si>
  <si>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</si>
  <si>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</si>
  <si>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</si>
  <si>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</si>
  <si>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</si>
  <si>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</si>
  <si>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</si>
  <si>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</si>
  <si>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</si>
  <si>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</si>
  <si>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</si>
  <si>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</si>
  <si>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</si>
  <si>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</si>
  <si>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</si>
  <si>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</si>
  <si>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</si>
  <si>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</si>
  <si>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</si>
  <si>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</si>
  <si>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</si>
  <si>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</si>
  <si>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</si>
  <si>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</si>
  <si>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</si>
  <si>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</si>
  <si>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</si>
  <si>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</si>
  <si>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</si>
  <si>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</si>
  <si>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</si>
  <si>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</si>
  <si>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</si>
  <si>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</si>
  <si>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</si>
  <si>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</si>
  <si>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</si>
  <si>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</si>
  <si>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</si>
  <si>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</si>
  <si>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</si>
  <si>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</si>
  <si>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</si>
  <si>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</si>
  <si>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</si>
  <si>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</si>
  <si>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</si>
  <si>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</si>
  <si>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</si>
  <si>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</si>
  <si>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</si>
  <si>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</si>
  <si>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</si>
  <si>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</si>
  <si>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</si>
  <si>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</si>
  <si>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</si>
  <si>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</si>
  <si>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</si>
  <si>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</si>
  <si>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</si>
  <si>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</si>
  <si>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</si>
  <si>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</si>
  <si>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</si>
  <si>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</si>
  <si>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</si>
  <si>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</si>
  <si>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</si>
  <si>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</si>
  <si>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</si>
  <si>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</si>
  <si>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</si>
  <si>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</si>
  <si>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</si>
  <si>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</si>
  <si>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</si>
  <si>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</si>
  <si>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</si>
  <si>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</si>
  <si>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</si>
  <si>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</si>
  <si>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</si>
  <si>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</si>
  <si>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</si>
  <si>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</si>
  <si>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</si>
  <si>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</si>
  <si>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</si>
  <si>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</si>
  <si>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</si>
  <si>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</si>
  <si>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</si>
  <si>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</si>
  <si>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</si>
  <si>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</si>
  <si>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</si>
  <si>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</si>
  <si>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</si>
  <si>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</si>
  <si>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</si>
  <si>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</si>
  <si>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</si>
  <si>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</si>
  <si>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</si>
  <si>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</si>
  <si>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</si>
  <si>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</si>
  <si>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</si>
  <si>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</si>
  <si>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</si>
  <si>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</si>
  <si>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</si>
  <si>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</si>
  <si>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</si>
  <si>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</si>
  <si>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</si>
  <si>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</si>
  <si>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</si>
  <si>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</si>
  <si>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</si>
  <si>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</si>
  <si>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</si>
  <si>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</si>
  <si>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</si>
  <si>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</si>
  <si>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</si>
  <si>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</si>
  <si>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</si>
  <si>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</si>
  <si>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</si>
  <si>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</si>
  <si>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</si>
  <si>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</si>
  <si>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</si>
  <si>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</si>
  <si>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</si>
  <si>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</si>
  <si>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</si>
  <si>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</si>
  <si>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</si>
  <si>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</si>
  <si>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</si>
  <si>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</si>
  <si>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</si>
  <si>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</si>
  <si>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</si>
  <si>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</si>
  <si>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</si>
  <si>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</si>
  <si>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</si>
  <si>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</si>
  <si>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</si>
  <si>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</si>
  <si>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</si>
  <si>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</si>
  <si>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</si>
  <si>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</si>
  <si>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</si>
  <si>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</si>
  <si>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</si>
  <si>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</si>
  <si>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</si>
  <si>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</si>
  <si>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</si>
  <si>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</si>
  <si>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</si>
  <si>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</si>
  <si>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</si>
  <si>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</si>
  <si>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</si>
  <si>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</si>
  <si>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</si>
  <si>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</si>
  <si>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</si>
  <si>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</si>
  <si>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</si>
  <si>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</si>
  <si>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</si>
  <si>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</si>
  <si>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</si>
  <si>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</si>
  <si>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</si>
  <si>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</si>
  <si>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</si>
  <si>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</si>
  <si>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</si>
  <si>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</si>
  <si>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</si>
  <si>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</si>
  <si>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</si>
  <si>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</si>
  <si>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</si>
  <si>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</si>
  <si>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</si>
  <si>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</si>
  <si>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</si>
  <si>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</si>
  <si>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</si>
  <si>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</si>
  <si>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</si>
  <si>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</si>
  <si>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</si>
  <si>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</si>
  <si>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</si>
  <si>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</si>
  <si>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</si>
  <si>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</si>
  <si>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</si>
  <si>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</si>
  <si>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</si>
  <si>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</si>
  <si>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</si>
  <si>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</si>
  <si>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</si>
  <si>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</si>
  <si>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</si>
  <si>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</si>
  <si>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</si>
  <si>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</si>
  <si>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</si>
  <si>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</si>
  <si>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</si>
  <si>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</si>
  <si>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</si>
  <si>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</si>
  <si>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</si>
  <si>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</si>
  <si>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</si>
  <si>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</si>
  <si>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</si>
  <si>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</si>
  <si>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</si>
  <si>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</si>
  <si>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</si>
  <si>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</si>
  <si>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</si>
  <si>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</si>
  <si>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</si>
  <si>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</si>
  <si>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</si>
  <si>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</si>
  <si>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</si>
  <si>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</si>
  <si>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</si>
  <si>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</si>
  <si>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</si>
  <si>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</si>
  <si>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</si>
  <si>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</si>
  <si>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</si>
  <si>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</si>
  <si>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</si>
  <si>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</si>
  <si>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</si>
  <si>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</si>
  <si>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</si>
  <si>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</si>
  <si>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</si>
  <si>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</si>
  <si>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</si>
  <si>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</si>
  <si>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</si>
  <si>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</si>
  <si>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</si>
  <si>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</si>
  <si>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</si>
  <si>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</si>
  <si>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</si>
  <si>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</si>
  <si>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</si>
  <si>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</si>
  <si>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</si>
  <si>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</si>
  <si>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</si>
  <si>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</si>
  <si>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</si>
  <si>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</si>
  <si>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</si>
  <si>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</si>
  <si>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</si>
  <si>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</si>
  <si>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</si>
  <si>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</si>
  <si>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</si>
  <si>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</si>
  <si>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</si>
  <si>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</si>
  <si>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</si>
  <si>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</si>
  <si>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</si>
  <si>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</si>
  <si>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</si>
  <si>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</si>
  <si>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</si>
  <si>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</si>
  <si>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</si>
  <si>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</si>
  <si>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</si>
  <si>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</si>
  <si>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</si>
  <si>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</si>
  <si>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</si>
  <si>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</si>
  <si>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</si>
  <si>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</si>
  <si>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</si>
  <si>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</si>
  <si>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</si>
  <si>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</si>
  <si>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</si>
  <si>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</si>
  <si>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</si>
  <si>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</si>
  <si>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</si>
  <si>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</si>
  <si>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</si>
  <si>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</si>
  <si>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</si>
  <si>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</si>
  <si>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</si>
  <si>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</si>
  <si>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</si>
  <si>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</si>
  <si>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</si>
  <si>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</si>
  <si>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</si>
  <si>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</si>
  <si>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</si>
  <si>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</si>
  <si>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</si>
  <si>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</si>
  <si>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</si>
  <si>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</si>
  <si>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</si>
  <si>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</si>
  <si>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</si>
  <si>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</si>
  <si>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</si>
  <si>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</si>
  <si>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</si>
  <si>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</si>
  <si>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</si>
  <si>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</si>
  <si>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</si>
  <si>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</si>
  <si>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</si>
  <si>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</si>
  <si>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</si>
  <si>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</si>
  <si>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</si>
  <si>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</si>
  <si>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</si>
  <si>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</si>
  <si>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</si>
  <si>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</si>
  <si>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</si>
  <si>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</si>
  <si>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</si>
  <si>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</si>
  <si>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</si>
  <si>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</si>
  <si>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</si>
  <si>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</si>
  <si>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</si>
  <si>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</si>
  <si>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</si>
  <si>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</si>
  <si>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</si>
  <si>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</si>
  <si>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</si>
  <si>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</si>
  <si>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</si>
  <si>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</si>
  <si>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</si>
  <si>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</si>
  <si>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</si>
  <si>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</si>
  <si>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</si>
  <si>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</si>
  <si>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</si>
  <si>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</si>
  <si>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</si>
  <si>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</si>
  <si>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</si>
  <si>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</si>
  <si>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</si>
  <si>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</si>
  <si>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</si>
  <si>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</si>
  <si>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</si>
  <si>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</si>
  <si>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</si>
  <si>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</si>
  <si>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</si>
  <si>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</si>
  <si>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</si>
  <si>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</si>
  <si>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</si>
  <si>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</si>
  <si>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</si>
  <si>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</si>
  <si>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</si>
  <si>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</si>
  <si>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</si>
  <si>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</si>
  <si>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</si>
  <si>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</si>
  <si>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</si>
  <si>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</si>
  <si>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</si>
  <si>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</si>
  <si>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</si>
  <si>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</si>
  <si>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</si>
  <si>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</si>
  <si>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</si>
  <si>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</si>
  <si>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</si>
  <si>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</si>
  <si>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</si>
  <si>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</si>
  <si>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</si>
  <si>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</si>
  <si>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</si>
  <si>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</si>
  <si>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</si>
  <si>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</si>
  <si>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</si>
  <si>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</si>
  <si>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</si>
  <si>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</si>
  <si>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</si>
  <si>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</si>
  <si>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</si>
  <si>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</si>
  <si>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</si>
  <si>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</si>
  <si>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</si>
  <si>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</si>
  <si>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</si>
  <si>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</si>
  <si>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</si>
  <si>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</si>
  <si>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</si>
  <si>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</si>
  <si>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</si>
  <si>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</si>
  <si>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</si>
  <si>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</si>
  <si>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</si>
  <si>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</si>
  <si>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</si>
  <si>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</si>
  <si>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</si>
  <si>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</si>
  <si>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</si>
  <si>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</si>
  <si>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</si>
  <si>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</si>
  <si>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</si>
  <si>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</si>
  <si>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</si>
  <si>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</si>
  <si>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</si>
  <si>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</si>
  <si>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</si>
  <si>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</si>
  <si>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</si>
  <si>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</si>
  <si>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</si>
  <si>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</si>
  <si>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</si>
  <si>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</si>
  <si>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</si>
  <si>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</si>
  <si>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</si>
  <si>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</si>
  <si>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</si>
  <si>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</si>
  <si>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</si>
  <si>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</si>
  <si>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</si>
  <si>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</si>
  <si>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</si>
  <si>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</si>
  <si>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</si>
  <si>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</si>
  <si>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</si>
  <si>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</si>
  <si>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</si>
  <si>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</si>
  <si>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</si>
  <si>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</si>
  <si>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</si>
  <si>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</si>
  <si>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</si>
  <si>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</si>
  <si>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</si>
  <si>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</si>
  <si>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</si>
  <si>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</si>
  <si>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</si>
  <si>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</si>
  <si>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</si>
  <si>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</si>
  <si>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</si>
  <si>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</si>
  <si>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</si>
  <si>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</si>
  <si>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</si>
  <si>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</si>
  <si>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</si>
  <si>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</si>
  <si>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</si>
  <si>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</si>
  <si>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</si>
  <si>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</si>
  <si>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</si>
  <si>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</si>
  <si>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</si>
  <si>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</si>
  <si>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</si>
  <si>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</si>
  <si>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</si>
  <si>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</si>
  <si>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</si>
  <si>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</si>
  <si>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</si>
  <si>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</si>
  <si>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</si>
  <si>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</si>
  <si>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</si>
  <si>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</si>
  <si>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</si>
  <si>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</si>
  <si>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</si>
  <si>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</si>
  <si>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</si>
  <si>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</si>
  <si>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</si>
  <si>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</si>
  <si>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</si>
  <si>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</si>
  <si>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</si>
  <si>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</si>
  <si>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</si>
  <si>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</si>
  <si>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</si>
  <si>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</si>
  <si>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</si>
  <si>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</si>
  <si>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</si>
  <si>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</si>
  <si>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</si>
  <si>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</si>
  <si>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</si>
  <si>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</si>
  <si>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</si>
  <si>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</si>
  <si>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</si>
  <si>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</si>
  <si>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</si>
  <si>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</si>
  <si>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</si>
  <si>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</si>
  <si>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</si>
  <si>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</si>
  <si>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</si>
  <si>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</si>
  <si>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</si>
  <si>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</si>
  <si>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</si>
  <si>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</si>
  <si>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</si>
  <si>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</si>
  <si>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</si>
  <si>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</si>
  <si>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</si>
  <si>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</si>
  <si>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</si>
  <si>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</si>
  <si>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</si>
  <si>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</si>
  <si>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</si>
  <si>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</si>
  <si>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</si>
  <si>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</si>
  <si>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</si>
  <si>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</si>
  <si>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</si>
  <si>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</si>
  <si>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</si>
  <si>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</si>
  <si>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</si>
  <si>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</si>
  <si>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</si>
  <si>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</si>
  <si>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</si>
  <si>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</si>
  <si>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</si>
  <si>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</si>
  <si>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</si>
  <si>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</si>
  <si>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</si>
  <si>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</si>
  <si>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</si>
  <si>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</si>
  <si>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</si>
  <si>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</si>
  <si>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</si>
  <si>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</si>
  <si>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</si>
  <si>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</si>
  <si>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</si>
  <si>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</si>
  <si>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</si>
  <si>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</si>
  <si>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</si>
  <si>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</si>
  <si>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</si>
  <si>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</si>
  <si>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</si>
  <si>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</si>
  <si>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</si>
  <si>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</si>
  <si>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</si>
  <si>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</si>
  <si>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</si>
  <si>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</si>
  <si>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</si>
  <si>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</si>
  <si>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</si>
  <si>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</si>
  <si>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</si>
  <si>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</si>
  <si>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</si>
  <si>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</si>
  <si>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</si>
  <si>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</si>
  <si>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</si>
  <si>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</si>
  <si>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</si>
  <si>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</si>
  <si>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</si>
  <si>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</si>
  <si>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</si>
  <si>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</si>
  <si>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</si>
  <si>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</si>
  <si>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</si>
  <si>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</si>
  <si>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</si>
  <si>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</si>
  <si>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</si>
  <si>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</si>
  <si>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</si>
  <si>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</si>
  <si>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</si>
  <si>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</si>
  <si>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</si>
  <si>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</si>
  <si>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</si>
  <si>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</si>
  <si>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</si>
  <si>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</si>
  <si>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</si>
  <si>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</si>
  <si>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</si>
  <si>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</si>
  <si>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</si>
  <si>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</si>
  <si>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</si>
  <si>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</si>
  <si>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</si>
  <si>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</si>
  <si>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</si>
  <si>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</si>
  <si>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</si>
  <si>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</si>
  <si>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</si>
  <si>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</si>
  <si>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</si>
  <si>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</si>
  <si>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</si>
  <si>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</si>
  <si>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</si>
  <si>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</si>
  <si>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</si>
  <si>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</si>
  <si>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</si>
  <si>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</si>
  <si>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</si>
  <si>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</si>
  <si>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</si>
  <si>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</si>
  <si>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</si>
  <si>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</si>
  <si>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</si>
  <si>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</si>
  <si>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</si>
  <si>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</si>
  <si>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</si>
  <si>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</si>
  <si>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</si>
  <si>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</si>
  <si>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</si>
  <si>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</si>
  <si>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</si>
  <si>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</si>
  <si>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</si>
  <si>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</si>
  <si>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</si>
  <si>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</si>
  <si>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</si>
  <si>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</si>
  <si>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</si>
  <si>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</si>
  <si>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</si>
  <si>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</si>
  <si>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</si>
  <si>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</si>
  <si>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</si>
  <si>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</si>
  <si>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</si>
  <si>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</si>
  <si>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</si>
  <si>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</si>
  <si>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</si>
  <si>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</si>
  <si>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</si>
  <si>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</si>
  <si>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</si>
  <si>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</si>
  <si>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</si>
  <si>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</si>
  <si>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</si>
  <si>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</si>
  <si>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</si>
  <si>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</si>
  <si>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</si>
  <si>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</si>
  <si>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</si>
  <si>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</si>
  <si>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</si>
  <si>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</si>
  <si>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</si>
  <si>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</si>
  <si>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</si>
  <si>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</si>
  <si>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</si>
  <si>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</si>
  <si>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</si>
  <si>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</si>
  <si>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</si>
  <si>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</si>
  <si>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</si>
  <si>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</si>
  <si>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</si>
  <si>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</si>
  <si>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</si>
  <si>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</si>
  <si>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</si>
  <si>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</si>
  <si>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</si>
  <si>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</si>
  <si>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</si>
  <si>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</si>
  <si>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</si>
  <si>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</si>
  <si>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</si>
  <si>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</si>
  <si>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</si>
  <si>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</si>
  <si>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</si>
  <si>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</si>
  <si>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</si>
  <si>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</si>
  <si>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</si>
  <si>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</si>
  <si>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</si>
  <si>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</si>
  <si>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</si>
  <si>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</si>
  <si>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</si>
  <si>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</si>
  <si>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</si>
  <si>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</si>
  <si>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</si>
  <si>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</si>
  <si>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</si>
  <si>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</si>
  <si>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</si>
  <si>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</si>
  <si>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</si>
  <si>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</si>
  <si>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</si>
  <si>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</si>
  <si>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</si>
  <si>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</si>
  <si>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</si>
  <si>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</si>
  <si>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</si>
  <si>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</si>
  <si>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</si>
  <si>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</si>
  <si>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</si>
  <si>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</si>
  <si>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</si>
  <si>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</si>
  <si>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</si>
  <si>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</si>
  <si>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</si>
  <si>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</si>
  <si>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</si>
  <si>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</si>
  <si>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</si>
  <si>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</si>
  <si>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</si>
  <si>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</si>
  <si>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</si>
  <si>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</si>
  <si>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</si>
  <si>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</si>
  <si>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</si>
  <si>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</si>
  <si>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</si>
  <si>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</si>
  <si>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</si>
  <si>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</si>
  <si>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</si>
  <si>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</si>
  <si>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</si>
  <si>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</si>
  <si>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</si>
  <si>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</si>
  <si>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</si>
  <si>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</si>
  <si>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</si>
  <si>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</si>
  <si>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</si>
  <si>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</si>
  <si>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</si>
  <si>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</si>
  <si>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</si>
  <si>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</si>
  <si>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</si>
  <si>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</si>
  <si>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</si>
  <si>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</si>
  <si>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</si>
  <si>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</si>
  <si>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</si>
  <si>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</si>
  <si>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</si>
  <si>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</si>
  <si>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</si>
  <si>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</si>
  <si>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</si>
  <si>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</si>
  <si>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</si>
  <si>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</si>
  <si>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</si>
  <si>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</si>
  <si>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</si>
  <si>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</si>
  <si>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</si>
  <si>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</si>
  <si>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</si>
  <si>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</si>
  <si>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</si>
  <si>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</si>
  <si>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</si>
  <si>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</si>
  <si>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</si>
  <si>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</si>
  <si>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</si>
  <si>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</si>
  <si>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</si>
  <si>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</si>
  <si>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</si>
  <si>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</si>
  <si>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</si>
  <si>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</si>
  <si>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</si>
  <si>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</si>
  <si>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</si>
  <si>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</si>
  <si>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</si>
  <si>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</si>
  <si>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</si>
  <si>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</si>
  <si>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</si>
  <si>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</si>
  <si>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</si>
  <si>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</si>
  <si>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</si>
  <si>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</si>
  <si>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</si>
  <si>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</si>
  <si>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</si>
  <si>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</si>
  <si>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</si>
  <si>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</si>
  <si>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</si>
  <si>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</si>
  <si>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</si>
  <si>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</si>
  <si>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</si>
  <si>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</si>
  <si>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</si>
  <si>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</si>
  <si>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</si>
  <si>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</si>
  <si>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</si>
  <si>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</si>
  <si>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</si>
  <si>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</si>
  <si>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</si>
  <si>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</si>
  <si>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</si>
  <si>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</si>
  <si>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</si>
  <si>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</si>
  <si>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</si>
  <si>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</si>
  <si>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</si>
  <si>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</si>
  <si>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</si>
  <si>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</si>
  <si>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</si>
  <si>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</si>
  <si>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</si>
  <si>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</si>
  <si>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</si>
  <si>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</si>
  <si>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</si>
  <si>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</si>
  <si>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</si>
  <si>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</si>
  <si>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</si>
  <si>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</si>
  <si>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</si>
  <si>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</si>
  <si>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</si>
  <si>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</si>
  <si>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</si>
  <si>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</si>
  <si>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</si>
  <si>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</si>
  <si>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</si>
  <si>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</si>
  <si>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</si>
  <si>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</si>
  <si>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</si>
  <si>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</si>
  <si>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</si>
  <si>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</si>
  <si>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</si>
  <si>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</si>
  <si>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</si>
  <si>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</si>
  <si>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</si>
  <si>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</si>
  <si>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</si>
  <si>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</si>
  <si>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</si>
  <si>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</si>
  <si>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</si>
  <si>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</si>
  <si>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</si>
  <si>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</si>
  <si>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</si>
  <si>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</si>
  <si>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</si>
  <si>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</si>
  <si>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</si>
  <si>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</si>
  <si>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</si>
  <si>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</si>
  <si>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</si>
  <si>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</si>
  <si>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</si>
  <si>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</si>
  <si>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</si>
  <si>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</si>
  <si>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</si>
  <si>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</si>
  <si>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</si>
  <si>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</si>
  <si>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</si>
  <si>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</si>
  <si>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</si>
  <si>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</si>
  <si>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</si>
  <si>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</si>
  <si>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</si>
  <si>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</si>
  <si>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</si>
  <si>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</si>
  <si>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</si>
  <si>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</si>
  <si>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</si>
  <si>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</si>
  <si>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</si>
  <si>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</si>
  <si>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</si>
  <si>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</si>
  <si>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</si>
  <si>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</si>
  <si>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</si>
  <si>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</si>
  <si>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</si>
  <si>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</si>
  <si>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</si>
  <si>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</si>
  <si>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</si>
  <si>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</si>
  <si>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</si>
  <si>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</si>
  <si>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</si>
  <si>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</si>
  <si>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</si>
  <si>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</si>
  <si>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</si>
  <si>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</si>
  <si>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</si>
  <si>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</si>
  <si>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</si>
  <si>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</si>
  <si>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</si>
  <si>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</si>
  <si>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</si>
  <si>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</si>
  <si>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</si>
  <si>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</si>
  <si>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</si>
  <si>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</si>
  <si>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</si>
  <si>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</si>
  <si>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</si>
  <si>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</si>
  <si>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</si>
  <si>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</si>
  <si>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</si>
  <si>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</si>
  <si>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</si>
  <si>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</si>
  <si>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</si>
  <si>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</si>
  <si>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</si>
  <si>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</si>
  <si>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</si>
  <si>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</si>
  <si>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</si>
  <si>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</si>
  <si>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</si>
  <si>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</si>
  <si>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</si>
  <si>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</si>
  <si>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</si>
  <si>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</si>
  <si>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</si>
  <si>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</si>
  <si>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</si>
  <si>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</si>
  <si>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</si>
  <si>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</si>
  <si>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</si>
  <si>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</si>
  <si>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</si>
  <si>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</si>
  <si>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</si>
  <si>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</si>
  <si>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</si>
  <si>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</si>
  <si>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</si>
  <si>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</si>
  <si>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</si>
  <si>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</si>
  <si>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</si>
  <si>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</si>
  <si>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</si>
  <si>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</si>
  <si>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</si>
  <si>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</si>
  <si>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</si>
  <si>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</si>
  <si>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</si>
  <si>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</si>
  <si>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</si>
  <si>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</si>
  <si>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</si>
  <si>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</si>
  <si>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</si>
  <si>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</si>
  <si>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</si>
  <si>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</si>
  <si>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</si>
  <si>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</si>
  <si>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</si>
  <si>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</si>
  <si>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</si>
  <si>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</si>
  <si>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</si>
  <si>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</si>
  <si>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</si>
  <si>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</si>
  <si>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</si>
  <si>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</si>
  <si>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</si>
  <si>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</si>
  <si>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</si>
  <si>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</si>
  <si>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</si>
  <si>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</si>
  <si>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</si>
  <si>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</si>
  <si>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</si>
  <si>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</si>
  <si>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</si>
  <si>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</si>
  <si>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</si>
  <si>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</si>
  <si>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</si>
  <si>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</si>
  <si>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</si>
  <si>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</si>
  <si>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</si>
  <si>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</si>
  <si>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</si>
  <si>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</si>
  <si>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</si>
  <si>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</si>
  <si>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</si>
  <si>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</si>
  <si>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</si>
  <si>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</si>
  <si>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</si>
  <si>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</si>
  <si>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</si>
  <si>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</si>
  <si>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</si>
  <si>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</si>
  <si>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</si>
  <si>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</si>
  <si>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</si>
  <si>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</si>
  <si>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</si>
  <si>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</si>
  <si>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</si>
  <si>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</si>
  <si>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</si>
  <si>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</si>
  <si>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</si>
  <si>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</si>
  <si>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</si>
  <si>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</si>
  <si>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</si>
  <si>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</si>
  <si>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</si>
  <si>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</si>
  <si>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</si>
  <si>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</si>
  <si>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</si>
  <si>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</si>
  <si>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</si>
  <si>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</si>
  <si>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</si>
  <si>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</si>
  <si>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</si>
  <si>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</si>
  <si>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</si>
  <si>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</si>
  <si>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</si>
  <si>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</si>
  <si>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</si>
  <si>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</si>
  <si>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</si>
  <si>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</si>
  <si>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</si>
  <si>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</si>
  <si>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</si>
  <si>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</si>
  <si>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</si>
  <si>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</si>
  <si>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</si>
  <si>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</si>
  <si>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</si>
  <si>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</si>
  <si>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</si>
  <si>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</si>
  <si>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</si>
  <si>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</si>
  <si>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</si>
  <si>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</si>
  <si>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</si>
  <si>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</si>
  <si>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</si>
  <si>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</si>
  <si>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</si>
  <si>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</si>
  <si>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</si>
  <si>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</si>
  <si>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</si>
  <si>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</si>
  <si>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</si>
  <si>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</si>
  <si>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</si>
  <si>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</si>
  <si>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</si>
  <si>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</si>
  <si>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</si>
  <si>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</si>
  <si>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</si>
  <si>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</si>
  <si>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</si>
  <si>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</si>
  <si>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</si>
  <si>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</si>
  <si>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</si>
  <si>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</si>
  <si>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</si>
  <si>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</si>
  <si>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</si>
  <si>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</si>
  <si>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</si>
  <si>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</si>
  <si>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</si>
  <si>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</si>
  <si>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</si>
  <si>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</si>
  <si>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</si>
  <si>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</si>
  <si>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</si>
  <si>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</si>
  <si>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</si>
  <si>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</si>
  <si>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</si>
  <si>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</si>
  <si>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</si>
  <si>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</si>
  <si>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</si>
  <si>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</si>
  <si>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</si>
  <si>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</si>
  <si>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</si>
  <si>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</si>
  <si>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</si>
  <si>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</si>
  <si>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</si>
  <si>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</si>
  <si>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</si>
  <si>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</si>
  <si>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</si>
  <si>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</si>
  <si>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</si>
  <si>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</si>
  <si>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</si>
  <si>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</si>
  <si>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</si>
  <si>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</si>
  <si>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</si>
  <si>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</si>
  <si>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</si>
  <si>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</si>
  <si>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</si>
  <si>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</si>
  <si>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</si>
  <si>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</si>
  <si>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</si>
  <si>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</si>
  <si>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</si>
  <si>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</si>
  <si>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</si>
  <si>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</si>
  <si>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</si>
  <si>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</si>
  <si>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</si>
  <si>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</si>
  <si>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</si>
  <si>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</si>
  <si>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</si>
  <si>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</si>
  <si>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</si>
  <si>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</si>
  <si>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</si>
  <si>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</si>
  <si>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</si>
  <si>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</si>
  <si>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</si>
  <si>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</si>
  <si>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</si>
  <si>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</si>
  <si>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</si>
  <si>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</si>
  <si>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</si>
  <si>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</si>
  <si>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</si>
  <si>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</si>
  <si>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</si>
  <si>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</si>
  <si>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</si>
  <si>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</si>
  <si>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</si>
  <si>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</si>
  <si>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</si>
  <si>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</si>
  <si>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</si>
  <si>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</si>
  <si>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</si>
  <si>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</si>
  <si>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</si>
  <si>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</si>
  <si>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</si>
  <si>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</si>
  <si>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</si>
  <si>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</si>
  <si>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</si>
  <si>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</si>
  <si>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</si>
  <si>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</si>
  <si>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</si>
  <si>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</si>
  <si>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</si>
  <si>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</si>
  <si>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</si>
  <si>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</si>
  <si>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</si>
  <si>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</si>
  <si>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</si>
  <si>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</si>
  <si>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</si>
  <si>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</si>
  <si>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</si>
  <si>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</si>
  <si>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</si>
  <si>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</si>
  <si>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</si>
  <si>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</si>
  <si>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</si>
  <si>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</si>
  <si>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</si>
  <si>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</si>
  <si>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</si>
  <si>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</si>
  <si>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</si>
  <si>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</si>
  <si>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</si>
  <si>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</si>
  <si>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</si>
  <si>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</si>
  <si>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</si>
  <si>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</si>
  <si>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</si>
  <si>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</si>
  <si>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</si>
  <si>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</si>
  <si>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</si>
  <si>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</si>
  <si>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</si>
  <si>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</si>
  <si>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</si>
  <si>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</si>
  <si>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</si>
  <si>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</si>
  <si>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</si>
  <si>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</si>
  <si>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</si>
  <si>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</si>
  <si>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</si>
  <si>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</si>
  <si>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</si>
  <si>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</si>
  <si>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</si>
  <si>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</si>
  <si>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</si>
  <si>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</si>
  <si>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</si>
  <si>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</si>
  <si>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</si>
  <si>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</si>
  <si>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</si>
  <si>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</si>
  <si>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</si>
  <si>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</si>
  <si>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</si>
  <si>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</si>
  <si>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</si>
  <si>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</si>
  <si>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</si>
  <si>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</si>
  <si>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</si>
  <si>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</si>
  <si>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</si>
  <si>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</si>
  <si>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</si>
  <si>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</si>
  <si>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</si>
  <si>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</si>
  <si>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</si>
  <si>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</si>
  <si>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</si>
  <si>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</si>
  <si>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</si>
  <si>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</si>
  <si>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</si>
  <si>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</si>
  <si>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</si>
  <si>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</si>
  <si>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</si>
  <si>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</si>
  <si>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</si>
  <si>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</si>
  <si>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</si>
  <si>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</si>
  <si>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</si>
  <si>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</si>
  <si>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</si>
  <si>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</si>
  <si>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</si>
  <si>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</si>
  <si>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</si>
  <si>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</si>
  <si>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</si>
  <si>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</si>
  <si>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</si>
  <si>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</si>
  <si>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</si>
  <si>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</si>
  <si>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</si>
  <si>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</si>
  <si>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</si>
  <si>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</si>
  <si>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</si>
  <si>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</si>
  <si>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</si>
  <si>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</si>
  <si>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</si>
  <si>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</si>
  <si>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</si>
  <si>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</si>
  <si>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</si>
  <si>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</si>
  <si>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</si>
  <si>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</si>
  <si>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</si>
  <si>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</si>
  <si>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</si>
  <si>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</si>
  <si>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</si>
  <si>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</si>
  <si>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</si>
  <si>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</si>
  <si>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</si>
  <si>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</si>
  <si>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</si>
  <si>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</si>
  <si>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</si>
  <si>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</si>
  <si>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</si>
  <si>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</si>
  <si>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</si>
  <si>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</si>
  <si>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</si>
  <si>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</si>
  <si>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</si>
  <si>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</si>
  <si>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</si>
  <si>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</si>
  <si>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</si>
  <si>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</si>
  <si>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</si>
  <si>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</si>
  <si>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</si>
  <si>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</si>
  <si>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</si>
  <si>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</si>
  <si>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</si>
  <si>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</si>
  <si>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</si>
  <si>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</si>
  <si>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</si>
  <si>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</si>
  <si>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</si>
  <si>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</si>
  <si>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</si>
  <si>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</si>
  <si>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</si>
  <si>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</si>
  <si>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</si>
  <si>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</si>
  <si>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</si>
  <si>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</si>
  <si>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</si>
  <si>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</si>
  <si>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</si>
  <si>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</si>
  <si>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</si>
  <si>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</si>
  <si>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</si>
  <si>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</si>
  <si>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</si>
  <si>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</si>
  <si>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</si>
  <si>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</si>
  <si>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</si>
  <si>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</si>
  <si>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</si>
  <si>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</si>
  <si>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</si>
  <si>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</si>
  <si>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</si>
  <si>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</si>
  <si>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</si>
  <si>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</si>
  <si>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</si>
  <si>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</si>
  <si>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</si>
  <si>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</si>
  <si>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</si>
  <si>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</si>
  <si>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</si>
  <si>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</si>
  <si>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</si>
  <si>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</si>
  <si>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</si>
  <si>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</si>
  <si>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</si>
  <si>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</si>
  <si>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</si>
  <si>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</si>
  <si>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</si>
  <si>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</si>
  <si>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</si>
  <si>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</si>
  <si>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</si>
  <si>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</si>
  <si>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</si>
  <si>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</si>
  <si>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</si>
  <si>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</si>
  <si>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</si>
  <si>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</si>
  <si>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</si>
  <si>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</si>
  <si>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</si>
  <si>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</si>
  <si>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</si>
  <si>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</si>
  <si>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</si>
  <si>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</si>
  <si>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</si>
  <si>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</si>
  <si>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</si>
  <si>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</si>
  <si>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</si>
  <si>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</si>
  <si>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</si>
  <si>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</si>
  <si>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</si>
  <si>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</si>
  <si>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</si>
  <si>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</si>
  <si>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</si>
  <si>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</si>
  <si>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</si>
  <si>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</si>
  <si>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</si>
  <si>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</si>
  <si>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</si>
  <si>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</si>
  <si>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</si>
  <si>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</si>
  <si>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</si>
  <si>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</si>
  <si>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</si>
  <si>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</si>
  <si>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</si>
  <si>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</si>
  <si>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</si>
  <si>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</si>
  <si>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</si>
  <si>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</si>
  <si>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</si>
  <si>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</si>
  <si>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</si>
  <si>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</si>
  <si>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</si>
  <si>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</si>
  <si>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</si>
  <si>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</si>
  <si>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</si>
  <si>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</si>
  <si>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</si>
  <si>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</si>
  <si>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</si>
  <si>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</si>
  <si>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</si>
  <si>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</si>
  <si>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</si>
  <si>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</si>
  <si>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</si>
  <si>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</si>
  <si>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</si>
  <si>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</si>
  <si>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</si>
  <si>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</si>
  <si>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</si>
  <si>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</si>
  <si>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</si>
  <si>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</si>
  <si>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</si>
  <si>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</si>
  <si>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</si>
  <si>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</si>
  <si>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</si>
  <si>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</si>
  <si>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</si>
  <si>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</si>
  <si>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</si>
  <si>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</si>
  <si>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</si>
  <si>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</si>
  <si>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</si>
  <si>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</si>
  <si>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</si>
  <si>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</si>
  <si>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</si>
  <si>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</si>
  <si>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</si>
  <si>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</si>
  <si>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</si>
  <si>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</si>
  <si>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</si>
  <si>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</si>
  <si>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</si>
  <si>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</si>
  <si>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</si>
  <si>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</si>
  <si>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</si>
  <si>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</si>
  <si>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</si>
  <si>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</si>
  <si>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</si>
  <si>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</si>
  <si>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</si>
  <si>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</si>
  <si>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</si>
  <si>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</si>
  <si>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</si>
  <si>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</si>
  <si>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</si>
  <si>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</si>
  <si>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</si>
  <si>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</si>
  <si>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</si>
  <si>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</si>
  <si>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</si>
  <si>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</si>
  <si>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</si>
  <si>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</si>
  <si>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</si>
  <si>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</si>
  <si>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</si>
  <si>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</si>
  <si>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</si>
  <si>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</si>
  <si>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</si>
  <si>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</si>
  <si>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</si>
  <si>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</si>
  <si>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</si>
  <si>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</si>
  <si>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</si>
  <si>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</si>
  <si>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</si>
  <si>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</si>
  <si>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</si>
  <si>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</si>
  <si>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</si>
  <si>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</si>
  <si>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</si>
  <si>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</si>
  <si>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</si>
  <si>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</si>
  <si>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</si>
  <si>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</si>
  <si>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</si>
  <si>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</si>
  <si>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</si>
  <si>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</si>
  <si>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</si>
  <si>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</si>
  <si>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</si>
  <si>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</si>
  <si>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</si>
  <si>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</si>
  <si>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</si>
  <si>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</si>
  <si>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</si>
  <si>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</si>
  <si>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</si>
  <si>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</si>
  <si>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</si>
  <si>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</si>
  <si>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</si>
  <si>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</si>
  <si>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</si>
  <si>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</si>
  <si>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</si>
  <si>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</si>
  <si>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</si>
  <si>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</si>
  <si>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</si>
  <si>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</si>
  <si>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</si>
  <si>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</si>
  <si>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</si>
  <si>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</si>
  <si>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</si>
  <si>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</si>
  <si>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</si>
  <si>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</si>
  <si>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</si>
  <si>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</si>
  <si>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</si>
  <si>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</si>
  <si>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</si>
  <si>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</si>
  <si>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</si>
  <si>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</si>
  <si>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</si>
  <si>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</si>
  <si>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</si>
  <si>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</si>
  <si>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</si>
  <si>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</si>
  <si>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</si>
  <si>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</si>
  <si>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</si>
  <si>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</si>
  <si>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</si>
  <si>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</si>
  <si>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</si>
  <si>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</si>
  <si>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</si>
  <si>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</si>
  <si>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</si>
  <si>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</si>
  <si>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</si>
  <si>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</si>
  <si>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</si>
  <si>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</si>
  <si>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</si>
  <si>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</si>
  <si>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</si>
  <si>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</si>
  <si>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</si>
  <si>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</si>
  <si>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</si>
  <si>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</si>
  <si>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</si>
  <si>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</si>
  <si>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</si>
  <si>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</si>
  <si>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</si>
  <si>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</si>
  <si>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</si>
  <si>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</si>
  <si>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</si>
  <si>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</si>
  <si>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</si>
  <si>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</si>
  <si>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</si>
  <si>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</si>
  <si>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</si>
  <si>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</si>
  <si>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</si>
  <si>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</si>
  <si>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</si>
  <si>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</si>
  <si>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</si>
  <si>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</si>
  <si>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</si>
  <si>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</si>
  <si>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</si>
  <si>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</si>
  <si>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</si>
  <si>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</si>
  <si>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</si>
  <si>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</si>
  <si>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</si>
  <si>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</si>
  <si>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</si>
  <si>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</si>
  <si>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</si>
  <si>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</si>
  <si>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</si>
  <si>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</si>
  <si>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</si>
  <si>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</si>
  <si>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</si>
  <si>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</si>
  <si>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</si>
  <si>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</si>
  <si>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</si>
  <si>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</si>
  <si>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</si>
  <si>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</si>
  <si>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</si>
  <si>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</si>
  <si>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</si>
  <si>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</si>
  <si>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</si>
  <si>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</si>
  <si>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</si>
  <si>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</si>
  <si>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</si>
  <si>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</si>
  <si>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</si>
  <si>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</si>
  <si>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</si>
  <si>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</si>
  <si>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</si>
  <si>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</si>
  <si>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</si>
  <si>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</si>
  <si>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</si>
  <si>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</si>
  <si>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</si>
  <si>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</si>
  <si>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</si>
  <si>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</si>
  <si>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</si>
  <si>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</si>
  <si>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</si>
  <si>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</si>
  <si>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</si>
  <si>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</si>
  <si>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</si>
  <si>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</si>
  <si>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</si>
  <si>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</si>
  <si>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</si>
  <si>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</si>
  <si>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</si>
  <si>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</si>
  <si>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</si>
  <si>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</si>
  <si>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</si>
  <si>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</si>
  <si>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</si>
  <si>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</si>
  <si>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</si>
  <si>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</si>
  <si>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</si>
  <si>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</si>
  <si>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</si>
  <si>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</si>
  <si>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</si>
  <si>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</si>
  <si>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</si>
  <si>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</si>
  <si>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</si>
  <si>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</si>
  <si>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</si>
  <si>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</si>
  <si>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</si>
  <si>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</si>
  <si>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</si>
  <si>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</si>
  <si>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</si>
  <si>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</si>
  <si>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</si>
  <si>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</si>
  <si>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</si>
  <si>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</si>
  <si>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</si>
  <si>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</si>
  <si>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</si>
  <si>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</si>
  <si>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</si>
  <si>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</si>
  <si>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</si>
  <si>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</si>
  <si>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</si>
  <si>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</si>
  <si>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</si>
  <si>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</si>
  <si>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</si>
  <si>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</si>
  <si>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</si>
  <si>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</si>
  <si>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</si>
  <si>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</si>
  <si>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</si>
  <si>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</si>
  <si>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</si>
  <si>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</si>
  <si>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</si>
  <si>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</si>
  <si>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</si>
  <si>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</si>
  <si>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</si>
  <si>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</si>
  <si>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</si>
  <si>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</si>
  <si>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</si>
  <si>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</si>
  <si>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</si>
  <si>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</si>
  <si>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</si>
  <si>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</si>
  <si>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</si>
  <si>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</si>
  <si>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</si>
  <si>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</si>
  <si>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</si>
  <si>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</si>
  <si>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</si>
  <si>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</si>
  <si>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</si>
  <si>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</si>
  <si>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</si>
  <si>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</si>
  <si>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</si>
  <si>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</si>
  <si>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</si>
  <si>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</si>
  <si>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</si>
  <si>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</si>
  <si>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</si>
  <si>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</si>
  <si>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</si>
  <si>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</si>
  <si>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</si>
  <si>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</si>
  <si>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</si>
  <si>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</si>
  <si>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</si>
  <si>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</si>
  <si>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</si>
  <si>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</si>
  <si>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</si>
  <si>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</si>
  <si>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</si>
  <si>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</si>
  <si>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</si>
  <si>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</si>
  <si>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</si>
  <si>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</si>
  <si>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</si>
  <si>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</si>
  <si>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</si>
  <si>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</si>
  <si>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</si>
  <si>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</si>
  <si>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</si>
  <si>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</si>
  <si>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</si>
  <si>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</si>
  <si>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</si>
  <si>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</si>
  <si>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</si>
  <si>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</si>
  <si>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</si>
  <si>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</si>
  <si>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</si>
  <si>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</si>
  <si>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</si>
  <si>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</si>
  <si>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</si>
  <si>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</si>
  <si>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</si>
  <si>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</si>
  <si>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</si>
  <si>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</si>
  <si>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</si>
  <si>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</si>
  <si>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</si>
  <si>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</si>
  <si>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</si>
  <si>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</si>
  <si>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</si>
  <si>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</si>
  <si>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</si>
  <si>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</si>
  <si>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</si>
  <si>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</si>
  <si>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</si>
  <si>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</si>
  <si>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</si>
  <si>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</si>
  <si>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</si>
  <si>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</si>
  <si>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</si>
  <si>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</si>
  <si>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</si>
  <si>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</si>
  <si>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</si>
  <si>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</si>
  <si>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</si>
  <si>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</si>
  <si>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</si>
  <si>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</si>
  <si>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</si>
  <si>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</si>
  <si>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</si>
  <si>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</si>
  <si>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</si>
  <si>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</si>
  <si>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</si>
  <si>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</si>
  <si>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</si>
  <si>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</si>
  <si>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</si>
  <si>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</si>
  <si>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</si>
  <si>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</si>
  <si>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</si>
  <si>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</si>
  <si>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</si>
  <si>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</si>
  <si>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</si>
  <si>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</si>
  <si>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</si>
  <si>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</si>
  <si>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</si>
  <si>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</si>
  <si>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</si>
  <si>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</si>
  <si>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</si>
  <si>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</si>
  <si>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</si>
  <si>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</si>
  <si>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</si>
  <si>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</si>
  <si>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</si>
  <si>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</si>
  <si>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</si>
  <si>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</si>
  <si>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</si>
  <si>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</si>
  <si>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</si>
  <si>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</si>
  <si>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</si>
  <si>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</si>
  <si>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</si>
  <si>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</si>
  <si>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</si>
  <si>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</si>
  <si>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</si>
  <si>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</si>
  <si>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</si>
  <si>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</si>
  <si>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</si>
  <si>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</si>
  <si>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</si>
  <si>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</si>
  <si>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</si>
  <si>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</si>
  <si>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</si>
  <si>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</si>
  <si>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</si>
  <si>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</si>
  <si>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</si>
  <si>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</si>
  <si>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</si>
  <si>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</si>
  <si>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</si>
  <si>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</si>
  <si>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</si>
  <si>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</si>
  <si>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</si>
  <si>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</si>
  <si>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</si>
  <si>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</si>
  <si>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</si>
  <si>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</si>
  <si>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</si>
  <si>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</si>
  <si>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</si>
  <si>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</si>
  <si>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</si>
  <si>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</si>
  <si>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</si>
  <si>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</si>
  <si>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</si>
  <si>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</si>
  <si>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</si>
  <si>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</si>
  <si>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</si>
  <si>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</si>
  <si>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</si>
  <si>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</si>
  <si>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</si>
  <si>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</si>
  <si>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</si>
  <si>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</si>
  <si>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</si>
  <si>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</si>
  <si>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</si>
  <si>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</si>
  <si>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</si>
  <si>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</si>
  <si>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</si>
  <si>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</si>
  <si>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</si>
  <si>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</si>
  <si>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</si>
  <si>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</si>
  <si>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</si>
  <si>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</si>
  <si>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</si>
  <si>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</si>
  <si>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</si>
  <si>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</si>
  <si>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</si>
  <si>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</si>
  <si>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</si>
  <si>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</si>
  <si>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</si>
  <si>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</si>
  <si>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</si>
  <si>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</si>
  <si>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</si>
  <si>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</si>
  <si>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</si>
  <si>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</si>
  <si>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</si>
  <si>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</si>
  <si>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</si>
  <si>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</si>
  <si>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</si>
  <si>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</si>
  <si>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</si>
  <si>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</si>
  <si>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</si>
  <si>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</si>
  <si>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</si>
  <si>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</si>
  <si>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</si>
  <si>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</si>
  <si>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</si>
  <si>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</si>
  <si>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</si>
  <si>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</si>
  <si>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</si>
  <si>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</si>
  <si>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</si>
  <si>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</si>
  <si>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</si>
  <si>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</si>
  <si>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</si>
  <si>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</si>
  <si>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</si>
  <si>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</si>
  <si>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</si>
  <si>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</si>
  <si>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</si>
  <si>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</si>
  <si>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</si>
  <si>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</si>
  <si>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</si>
  <si>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</si>
  <si>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</si>
  <si>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</si>
  <si>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</si>
  <si>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</si>
  <si>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</si>
  <si>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</si>
  <si>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</si>
  <si>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</si>
  <si>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</si>
  <si>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</si>
  <si>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</si>
  <si>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</si>
  <si>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</si>
  <si>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</si>
  <si>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</si>
  <si>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</si>
  <si>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</si>
  <si>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</si>
  <si>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</si>
  <si>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</si>
  <si>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</si>
  <si>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</si>
  <si>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</si>
  <si>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</si>
  <si>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</si>
  <si>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</si>
  <si>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</si>
  <si>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</si>
  <si>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</si>
  <si>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</si>
  <si>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</si>
  <si>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</si>
  <si>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</si>
  <si>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</si>
  <si>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</si>
  <si>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</si>
  <si>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</si>
  <si>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</si>
  <si>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</si>
  <si>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</si>
  <si>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</si>
  <si>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</si>
  <si>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</si>
  <si>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</si>
  <si>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</si>
  <si>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</si>
  <si>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</si>
  <si>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</si>
  <si>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</si>
  <si>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</si>
  <si>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</si>
  <si>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</si>
  <si>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</si>
  <si>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</si>
  <si>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</si>
  <si>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</si>
  <si>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</si>
  <si>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</si>
  <si>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</si>
  <si>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</si>
  <si>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</si>
  <si>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</si>
  <si>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</si>
  <si>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</si>
  <si>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</si>
  <si>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</si>
  <si>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</si>
  <si>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</si>
  <si>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</si>
  <si>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</si>
  <si>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</si>
  <si>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</si>
  <si>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</si>
  <si>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</si>
  <si>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</si>
  <si>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</si>
  <si>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</si>
  <si>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</si>
  <si>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</si>
  <si>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</si>
  <si>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</si>
  <si>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</si>
  <si>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</si>
  <si>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</si>
  <si>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</si>
  <si>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</si>
  <si>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</si>
  <si>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</si>
  <si>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</si>
  <si>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</si>
  <si>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</si>
  <si>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</si>
  <si>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</si>
  <si>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</si>
  <si>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</si>
  <si>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</si>
  <si>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</si>
  <si>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</si>
  <si>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</si>
  <si>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</si>
  <si>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</si>
  <si>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</si>
  <si>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</si>
  <si>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</si>
  <si>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</si>
  <si>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</si>
  <si>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</si>
  <si>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</si>
  <si>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</si>
  <si>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</si>
  <si>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</si>
  <si>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</si>
  <si>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</si>
  <si>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</si>
  <si>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</si>
  <si>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</si>
  <si>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</si>
  <si>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</si>
  <si>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</si>
  <si>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</si>
  <si>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</si>
  <si>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</si>
  <si>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</si>
  <si>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</si>
  <si>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</si>
  <si>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</si>
  <si>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</si>
  <si>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</si>
  <si>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</si>
  <si>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</si>
  <si>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</si>
  <si>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</si>
  <si>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</si>
  <si>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</si>
  <si>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</si>
  <si>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</si>
  <si>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</si>
  <si>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</si>
  <si>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</si>
  <si>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</si>
  <si>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</si>
  <si>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</si>
  <si>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</si>
  <si>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</si>
  <si>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</si>
  <si>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</si>
  <si>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</si>
  <si>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</si>
  <si>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</si>
  <si>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</si>
  <si>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</si>
  <si>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</si>
  <si>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</si>
  <si>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</si>
  <si>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</si>
  <si>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</si>
  <si>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</si>
  <si>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</si>
  <si>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</si>
  <si>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</si>
  <si>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</si>
  <si>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</si>
  <si>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</si>
  <si>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</si>
  <si>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</si>
  <si>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</si>
  <si>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</si>
  <si>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</si>
  <si>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</si>
  <si>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</si>
  <si>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</si>
  <si>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</si>
  <si>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</si>
  <si>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</si>
  <si>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</si>
  <si>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</si>
  <si>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</si>
  <si>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</si>
  <si>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</si>
  <si>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</si>
  <si>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</si>
  <si>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</si>
  <si>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</si>
  <si>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</si>
  <si>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</si>
  <si>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</si>
  <si>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</si>
  <si>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</si>
  <si>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</si>
  <si>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</si>
  <si>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</si>
  <si>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</si>
  <si>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</si>
  <si>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</si>
  <si>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</si>
  <si>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</si>
  <si>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</si>
  <si>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</si>
  <si>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</si>
  <si>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</si>
  <si>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</si>
  <si>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</si>
  <si>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</si>
  <si>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</si>
  <si>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</si>
  <si>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</si>
  <si>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</si>
  <si>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</si>
  <si>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</si>
  <si>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</si>
  <si>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</si>
  <si>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</si>
  <si>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</si>
  <si>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</si>
  <si>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</si>
  <si>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</si>
  <si>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</si>
  <si>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</si>
  <si>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</si>
  <si>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</si>
  <si>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</si>
  <si>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</si>
  <si>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</si>
  <si>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</si>
  <si>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</si>
  <si>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</si>
  <si>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</si>
  <si>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</si>
  <si>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</si>
  <si>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</si>
  <si>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</si>
  <si>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</si>
  <si>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</si>
  <si>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</si>
  <si>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</si>
  <si>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</si>
  <si>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</si>
  <si>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</si>
  <si>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</si>
  <si>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</si>
  <si>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</si>
  <si>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</si>
  <si>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</si>
  <si>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</si>
  <si>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</si>
  <si>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</si>
  <si>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</si>
  <si>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</si>
  <si>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</si>
  <si>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</si>
  <si>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</si>
  <si>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</si>
  <si>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</si>
  <si>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</si>
  <si>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</si>
  <si>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</si>
  <si>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</si>
  <si>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</si>
  <si>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</si>
  <si>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</si>
  <si>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</si>
  <si>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</si>
  <si>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</si>
  <si>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</si>
  <si>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</si>
  <si>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</si>
  <si>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</si>
  <si>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</si>
  <si>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</si>
  <si>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</si>
  <si>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</si>
  <si>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</si>
  <si>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</si>
  <si>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</si>
  <si>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</si>
  <si>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</si>
  <si>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</si>
  <si>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</si>
  <si>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</si>
  <si>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</si>
  <si>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</si>
  <si>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</si>
  <si>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</si>
  <si>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</si>
  <si>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</si>
  <si>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</si>
  <si>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</si>
  <si>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</si>
  <si>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</si>
  <si>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</si>
  <si>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</si>
  <si>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</si>
  <si>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</si>
  <si>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</si>
  <si>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</si>
  <si>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</si>
  <si>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</si>
  <si>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</si>
  <si>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</si>
  <si>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</si>
  <si>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</si>
  <si>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</si>
  <si>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</si>
  <si>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</si>
  <si>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</si>
  <si>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</si>
  <si>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</si>
  <si>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</si>
  <si>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</si>
  <si>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</si>
  <si>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</si>
  <si>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</si>
  <si>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</si>
  <si>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</si>
  <si>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</si>
  <si>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</si>
  <si>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</si>
  <si>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</si>
  <si>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</si>
  <si>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</si>
  <si>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</si>
  <si>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</si>
  <si>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</si>
  <si>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</si>
  <si>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</si>
  <si>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</si>
  <si>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</si>
  <si>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</si>
  <si>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</si>
  <si>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</si>
  <si>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</si>
  <si>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</si>
  <si>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</si>
  <si>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</si>
  <si>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</si>
  <si>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</si>
  <si>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</si>
  <si>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</si>
  <si>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</si>
  <si>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</si>
  <si>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</si>
  <si>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</si>
  <si>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</si>
  <si>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</si>
  <si>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</si>
  <si>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</si>
  <si>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</si>
  <si>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</si>
  <si>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</si>
  <si>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</si>
  <si>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</si>
  <si>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</si>
  <si>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</si>
  <si>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</si>
  <si>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</si>
  <si>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</si>
  <si>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</si>
  <si>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</si>
  <si>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</si>
  <si>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</si>
  <si>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</si>
  <si>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</si>
  <si>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</si>
  <si>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</si>
  <si>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</si>
  <si>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</si>
  <si>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</si>
  <si>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</si>
  <si>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</si>
  <si>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</si>
  <si>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</si>
  <si>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</si>
  <si>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</si>
  <si>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</si>
  <si>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</si>
  <si>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</si>
  <si>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</si>
  <si>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</si>
  <si>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</si>
  <si>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</si>
  <si>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</si>
  <si>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</si>
  <si>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</si>
  <si>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</si>
  <si>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</si>
  <si>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</si>
  <si>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</si>
  <si>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</si>
  <si>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</si>
  <si>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</si>
  <si>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</si>
  <si>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</si>
  <si>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</si>
  <si>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</si>
  <si>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</si>
  <si>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</si>
  <si>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</si>
  <si>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</si>
  <si>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</si>
  <si>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</si>
  <si>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</si>
  <si>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</si>
  <si>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</si>
  <si>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</si>
  <si>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</si>
  <si>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</si>
  <si>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</si>
  <si>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</si>
  <si>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</si>
  <si>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</si>
  <si>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</si>
  <si>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</si>
  <si>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</si>
  <si>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</si>
  <si>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</si>
  <si>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</si>
  <si>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</si>
  <si>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</si>
  <si>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</si>
  <si>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</si>
  <si>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</si>
  <si>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</si>
  <si>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</si>
  <si>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</si>
  <si>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</si>
  <si>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</si>
  <si>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</si>
  <si>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</si>
  <si>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</si>
  <si>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</si>
  <si>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</si>
  <si>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</si>
  <si>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</si>
  <si>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</si>
  <si>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</si>
  <si>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</si>
  <si>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</si>
  <si>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</si>
  <si>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</si>
  <si>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</si>
  <si>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</si>
  <si>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</si>
  <si>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</si>
  <si>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</si>
  <si>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</si>
  <si>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</si>
  <si>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</si>
  <si>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</si>
  <si>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</si>
  <si>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</si>
  <si>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</si>
  <si>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</si>
  <si>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</si>
  <si>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</si>
  <si>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</si>
  <si>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</si>
  <si>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</si>
  <si>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</si>
  <si>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</si>
  <si>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</si>
  <si>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</si>
  <si>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</si>
  <si>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</si>
  <si>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</si>
  <si>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</si>
  <si>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</si>
  <si>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</si>
  <si>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</si>
  <si>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</si>
  <si>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</si>
  <si>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</si>
  <si>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</si>
  <si>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</si>
  <si>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</si>
  <si>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</si>
  <si>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</si>
  <si>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</si>
  <si>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</si>
  <si>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</si>
  <si>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</si>
  <si>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</si>
  <si>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</si>
  <si>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</si>
  <si>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</si>
  <si>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</si>
  <si>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</si>
  <si>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</si>
  <si>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</si>
  <si>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</si>
  <si>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</si>
  <si>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</si>
  <si>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</si>
  <si>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</si>
  <si>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</si>
  <si>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</si>
  <si>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</si>
  <si>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</si>
  <si>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</si>
  <si>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</si>
  <si>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</si>
  <si>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</si>
  <si>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</si>
  <si>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</si>
  <si>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</si>
  <si>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</si>
  <si>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</si>
  <si>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</si>
  <si>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</si>
  <si>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</si>
  <si>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</si>
  <si>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</si>
  <si>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</si>
  <si>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</si>
  <si>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</si>
  <si>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</si>
  <si>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</si>
  <si>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</si>
  <si>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</si>
  <si>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</si>
  <si>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</si>
  <si>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</si>
  <si>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</si>
  <si>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</si>
  <si>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</si>
  <si>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</si>
  <si>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</si>
  <si>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</si>
  <si>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</si>
  <si>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</si>
  <si>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</si>
  <si>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</si>
  <si>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</si>
  <si>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</si>
  <si>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</si>
  <si>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</si>
  <si>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</si>
  <si>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</si>
  <si>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</si>
  <si>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</si>
  <si>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</si>
  <si>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</si>
  <si>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</si>
  <si>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</si>
  <si>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</si>
  <si>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</si>
  <si>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</si>
  <si>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</si>
  <si>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</si>
  <si>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</si>
  <si>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</si>
  <si>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</si>
  <si>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</si>
  <si>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</si>
  <si>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</si>
  <si>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</si>
  <si>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</si>
  <si>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</si>
  <si>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</si>
  <si>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</si>
  <si>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</si>
  <si>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</si>
  <si>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</si>
  <si>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</si>
  <si>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</si>
  <si>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</si>
  <si>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</si>
  <si>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</si>
  <si>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</si>
  <si>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</si>
  <si>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</si>
  <si>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</si>
  <si>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</si>
  <si>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</si>
  <si>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</si>
  <si>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</si>
  <si>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</si>
  <si>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</si>
  <si>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</si>
  <si>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</si>
  <si>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</si>
  <si>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</si>
  <si>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</si>
  <si>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</si>
  <si>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</si>
  <si>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</si>
  <si>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</si>
  <si>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</si>
  <si>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</si>
  <si>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</si>
  <si>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</si>
  <si>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</si>
  <si>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</si>
  <si>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</si>
  <si>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</si>
  <si>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</si>
  <si>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</si>
  <si>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</si>
  <si>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</si>
  <si>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</si>
  <si>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</si>
  <si>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</si>
  <si>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</si>
  <si>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</si>
  <si>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</si>
  <si>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</si>
  <si>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</si>
  <si>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</si>
  <si>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</si>
  <si>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</si>
  <si>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</si>
  <si>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</si>
  <si>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</si>
  <si>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</si>
  <si>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</si>
  <si>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</si>
  <si>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</si>
  <si>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</si>
  <si>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</si>
  <si>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</si>
  <si>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</si>
  <si>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</si>
  <si>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</si>
  <si>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</si>
  <si>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</si>
  <si>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</si>
  <si>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</si>
  <si>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</si>
  <si>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</si>
  <si>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</si>
  <si>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</si>
  <si>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</si>
  <si>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</si>
  <si>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</si>
  <si>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</si>
  <si>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</si>
  <si>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</si>
  <si>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</si>
  <si>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</si>
  <si>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</si>
  <si>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</si>
  <si>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</si>
  <si>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</si>
  <si>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</si>
  <si>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</si>
  <si>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</si>
  <si>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</si>
  <si>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</si>
  <si>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</si>
  <si>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</si>
  <si>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</si>
  <si>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</si>
  <si>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</si>
  <si>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</si>
  <si>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</si>
  <si>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</si>
  <si>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</si>
  <si>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</si>
  <si>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</si>
  <si>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</si>
  <si>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</si>
  <si>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</si>
  <si>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</si>
  <si>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</si>
  <si>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</si>
  <si>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</si>
  <si>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</si>
  <si>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</si>
  <si>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</si>
  <si>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</si>
  <si>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</si>
  <si>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</si>
  <si>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</si>
  <si>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</si>
  <si>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</si>
  <si>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</si>
  <si>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</si>
  <si>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</si>
  <si>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</si>
  <si>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</si>
  <si>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</si>
  <si>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</si>
  <si>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</si>
  <si>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</si>
  <si>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</si>
  <si>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</si>
  <si>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</si>
  <si>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</si>
  <si>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</si>
  <si>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</si>
  <si>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</si>
  <si>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</si>
  <si>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</si>
  <si>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</si>
  <si>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</si>
  <si>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</si>
  <si>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</si>
  <si>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</si>
  <si>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</si>
  <si>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</si>
  <si>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</si>
  <si>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</si>
  <si>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</si>
  <si>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</si>
  <si>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</si>
  <si>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</si>
  <si>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</si>
  <si>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</si>
  <si>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</si>
  <si>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</si>
  <si>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</si>
  <si>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</si>
  <si>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</si>
  <si>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</si>
  <si>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</si>
  <si>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</si>
  <si>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</si>
  <si>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</si>
  <si>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</si>
  <si>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</si>
  <si>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</si>
  <si>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</si>
  <si>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</si>
  <si>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</si>
  <si>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</si>
  <si>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</si>
  <si>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</si>
  <si>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</si>
  <si>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</si>
  <si>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</si>
  <si>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</si>
  <si>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</si>
  <si>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</si>
  <si>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</si>
  <si>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</si>
  <si>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</si>
  <si>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</si>
  <si>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</si>
  <si>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</si>
  <si>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</si>
  <si>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</si>
  <si>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</si>
  <si>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</si>
  <si>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</si>
  <si>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</si>
  <si>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</si>
  <si>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</si>
  <si>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</si>
  <si>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</si>
  <si>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</si>
  <si>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</si>
  <si>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</si>
  <si>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</si>
  <si>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</si>
  <si>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</si>
  <si>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</si>
  <si>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</si>
  <si>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</si>
  <si>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</si>
  <si>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</si>
  <si>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</si>
  <si>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</si>
  <si>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</si>
  <si>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</si>
  <si>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</si>
  <si>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</si>
  <si>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</si>
  <si>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</si>
  <si>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</si>
  <si>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</si>
  <si>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</si>
  <si>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</si>
  <si>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</si>
  <si>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</si>
  <si>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</si>
  <si>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</si>
  <si>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</si>
  <si>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</si>
  <si>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</si>
  <si>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</si>
  <si>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</si>
  <si>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</si>
  <si>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</si>
  <si>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</si>
  <si>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</si>
  <si>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</si>
  <si>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</si>
  <si>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</si>
  <si>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</si>
  <si>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</si>
  <si>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</si>
  <si>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</si>
  <si>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</si>
  <si>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</si>
  <si>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</si>
  <si>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</si>
  <si>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</si>
  <si>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</si>
  <si>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</si>
  <si>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</si>
  <si>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</si>
  <si>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</si>
  <si>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</si>
  <si>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</si>
  <si>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</si>
  <si>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</si>
  <si>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</si>
  <si>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</si>
  <si>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</si>
  <si>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</si>
  <si>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</si>
  <si>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</si>
  <si>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</si>
  <si>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</si>
  <si>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</si>
  <si>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</si>
  <si>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</si>
  <si>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</si>
  <si>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</si>
  <si>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</si>
  <si>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</si>
  <si>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</si>
  <si>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</si>
  <si>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</si>
  <si>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</si>
  <si>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</si>
  <si>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</si>
  <si>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</si>
  <si>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</si>
  <si>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</si>
  <si>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</si>
  <si>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</si>
  <si>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</si>
  <si>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</si>
  <si>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</si>
  <si>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</si>
  <si>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</si>
  <si>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</si>
  <si>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</si>
  <si>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</si>
  <si>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</si>
  <si>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</si>
  <si>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</si>
  <si>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</si>
  <si>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</si>
  <si>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</si>
  <si>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</si>
  <si>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</si>
  <si>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</si>
  <si>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</si>
  <si>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</si>
  <si>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</si>
  <si>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</si>
  <si>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</si>
  <si>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</si>
  <si>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</si>
  <si>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</si>
  <si>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</si>
  <si>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</si>
  <si>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</si>
  <si>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</si>
  <si>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</si>
  <si>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</si>
  <si>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</si>
  <si>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</si>
  <si>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</si>
  <si>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</si>
  <si>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</si>
  <si>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</si>
  <si>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</si>
  <si>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</si>
  <si>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</si>
  <si>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</si>
  <si>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</si>
  <si>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</si>
  <si>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</si>
  <si>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</si>
  <si>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</si>
  <si>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</si>
  <si>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</si>
  <si>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</si>
  <si>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</si>
  <si>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</si>
  <si>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</si>
  <si>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</si>
  <si>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</si>
  <si>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</si>
  <si>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</si>
  <si>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</si>
  <si>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</si>
  <si>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</si>
  <si>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</si>
  <si>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</si>
  <si>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</si>
  <si>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</si>
  <si>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</si>
  <si>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</si>
  <si>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</si>
  <si>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</si>
  <si>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</si>
  <si>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</si>
  <si>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</si>
  <si>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</si>
  <si>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</si>
  <si>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</si>
  <si>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</si>
  <si>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</si>
  <si>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</si>
  <si>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</si>
  <si>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</si>
  <si>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</si>
  <si>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</si>
  <si>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</si>
  <si>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</si>
  <si>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</si>
  <si>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</si>
  <si>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</si>
  <si>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</si>
  <si>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</si>
  <si>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</si>
  <si>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</si>
  <si>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</si>
  <si>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</si>
  <si>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</si>
  <si>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</si>
  <si>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</si>
  <si>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</si>
  <si>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</si>
  <si>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</si>
  <si>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</si>
  <si>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</si>
  <si>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</si>
  <si>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</si>
  <si>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</si>
  <si>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</si>
  <si>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</si>
  <si>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</si>
  <si>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</si>
  <si>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</si>
  <si>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</si>
  <si>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</si>
  <si>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</si>
  <si>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</si>
  <si>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</si>
  <si>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</si>
  <si>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</si>
  <si>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</si>
  <si>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</si>
  <si>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</si>
  <si>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</si>
  <si>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</si>
  <si>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</si>
  <si>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</si>
  <si>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</si>
  <si>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</si>
  <si>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</si>
  <si>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</si>
  <si>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</si>
  <si>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</si>
  <si>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</si>
  <si>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</si>
  <si>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</si>
  <si>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</si>
  <si>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</si>
  <si>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</si>
  <si>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</si>
  <si>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</si>
  <si>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</si>
  <si>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</si>
  <si>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</si>
  <si>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</si>
  <si>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</si>
  <si>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</si>
  <si>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</si>
  <si>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</si>
  <si>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</si>
  <si>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</si>
  <si>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</si>
  <si>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</si>
  <si>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</si>
  <si>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</si>
  <si>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</si>
  <si>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</si>
  <si>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</si>
  <si>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</si>
  <si>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</si>
  <si>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</si>
  <si>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</si>
  <si>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</si>
  <si>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</si>
  <si>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</si>
  <si>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</si>
  <si>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</si>
  <si>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</si>
  <si>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</si>
  <si>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</si>
  <si>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</si>
  <si>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</si>
  <si>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</si>
  <si>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</si>
  <si>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</si>
  <si>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</si>
  <si>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</si>
  <si>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</si>
  <si>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</si>
  <si>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</si>
  <si>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</si>
  <si>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</si>
  <si>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</si>
  <si>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</si>
  <si>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</si>
  <si>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</si>
  <si>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</si>
  <si>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</si>
  <si>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</si>
  <si>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</si>
  <si>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</si>
  <si>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</si>
  <si>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</si>
  <si>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</si>
  <si>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</si>
  <si>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</si>
  <si>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</si>
  <si>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</si>
  <si>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</si>
  <si>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</si>
  <si>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</si>
  <si>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</si>
  <si>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</si>
  <si>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</si>
  <si>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</si>
  <si>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</si>
  <si>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</si>
  <si>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</si>
  <si>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</si>
  <si>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</si>
  <si>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</si>
  <si>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</si>
  <si>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</si>
  <si>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</si>
  <si>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</si>
  <si>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</si>
  <si>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</si>
  <si>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</si>
  <si>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</si>
  <si>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</si>
  <si>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</si>
  <si>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</si>
  <si>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</si>
  <si>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</si>
  <si>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</si>
  <si>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</si>
  <si>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</si>
  <si>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</si>
  <si>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</si>
  <si>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</si>
  <si>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</si>
  <si>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</si>
  <si>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</si>
  <si>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</si>
  <si>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</si>
  <si>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</si>
  <si>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</si>
  <si>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</si>
  <si>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</si>
  <si>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</si>
  <si>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</si>
  <si>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</si>
  <si>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</si>
  <si>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</si>
  <si>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</si>
  <si>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</si>
  <si>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</si>
  <si>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</si>
  <si>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</si>
  <si>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</si>
  <si>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</si>
  <si>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</si>
  <si>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</si>
  <si>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</si>
  <si>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</si>
  <si>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</si>
  <si>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</si>
  <si>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</si>
  <si>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</si>
  <si>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</si>
  <si>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</si>
  <si>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</si>
  <si>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</si>
  <si>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</si>
  <si>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</si>
  <si>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</si>
  <si>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</si>
  <si>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</si>
  <si>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</si>
  <si>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</si>
  <si>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</si>
  <si>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</si>
  <si>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</si>
  <si>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</si>
  <si>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</si>
  <si>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</si>
  <si>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</si>
  <si>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</si>
  <si>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</si>
  <si>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</si>
  <si>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</si>
  <si>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</si>
  <si>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</si>
  <si>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</si>
  <si>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</si>
  <si>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</si>
  <si>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</si>
  <si>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</si>
  <si>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</si>
  <si>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</si>
  <si>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</si>
  <si>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</si>
  <si>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</si>
  <si>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</si>
  <si>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</si>
  <si>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</si>
  <si>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</si>
  <si>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</si>
  <si>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</si>
  <si>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</si>
  <si>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</si>
  <si>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</si>
  <si>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</si>
  <si>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</si>
  <si>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</si>
  <si>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</si>
  <si>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</si>
  <si>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</si>
  <si>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</si>
  <si>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</si>
  <si>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</si>
  <si>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</si>
  <si>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</si>
  <si>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</si>
  <si>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</si>
  <si>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</si>
  <si>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</si>
  <si>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</si>
  <si>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</si>
  <si>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</si>
  <si>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</si>
  <si>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</si>
  <si>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</si>
  <si>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</si>
  <si>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</si>
  <si>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</si>
  <si>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</si>
  <si>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</si>
  <si>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</si>
  <si>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</si>
  <si>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</si>
  <si>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</si>
  <si>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</si>
  <si>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</si>
  <si>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</si>
  <si>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</si>
  <si>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</si>
  <si>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</si>
  <si>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</si>
  <si>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</si>
  <si>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</si>
  <si>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</si>
  <si>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</si>
  <si>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</si>
  <si>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</si>
  <si>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</si>
  <si>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</si>
  <si>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</si>
  <si>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</si>
  <si>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</si>
  <si>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</si>
  <si>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</si>
  <si>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</si>
  <si>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</si>
  <si>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</si>
  <si>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</si>
  <si>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</si>
  <si>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</si>
  <si>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</si>
  <si>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</si>
  <si>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</si>
  <si>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</si>
  <si>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</si>
  <si>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</si>
  <si>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</si>
  <si>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</si>
  <si>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</si>
  <si>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</si>
  <si>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</si>
  <si>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</si>
  <si>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</si>
  <si>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</si>
  <si>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</si>
  <si>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</si>
  <si>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</si>
  <si>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</si>
  <si>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</si>
  <si>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</si>
  <si>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</si>
  <si>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</si>
  <si>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</si>
  <si>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</si>
  <si>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</si>
  <si>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</si>
  <si>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</si>
  <si>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</si>
  <si>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</si>
  <si>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</si>
  <si>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</si>
  <si>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</si>
  <si>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</si>
  <si>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</si>
  <si>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</si>
  <si>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</si>
  <si>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</si>
  <si>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</si>
  <si>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</si>
  <si>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</si>
  <si>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</si>
  <si>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</si>
  <si>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</si>
  <si>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</si>
  <si>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</si>
  <si>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</si>
  <si>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</si>
  <si>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</si>
  <si>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</si>
  <si>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</si>
  <si>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</si>
  <si>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</si>
  <si>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</si>
  <si>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</si>
  <si>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</si>
  <si>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</si>
  <si>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</si>
  <si>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</si>
  <si>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</si>
  <si>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</si>
  <si>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</si>
  <si>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</si>
  <si>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</si>
  <si>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</si>
  <si>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</si>
  <si>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</si>
  <si>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</si>
  <si>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</si>
  <si>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</si>
  <si>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</si>
  <si>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</si>
  <si>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</si>
  <si>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</si>
  <si>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</si>
  <si>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</si>
  <si>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</si>
  <si>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</si>
  <si>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</si>
  <si>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</si>
  <si>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</si>
  <si>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</si>
  <si>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</si>
  <si>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</si>
  <si>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</si>
  <si>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</si>
  <si>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</si>
  <si>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</si>
  <si>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</si>
  <si>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</si>
  <si>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</si>
  <si>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</si>
  <si>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</si>
  <si>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</si>
  <si>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</si>
  <si>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</si>
  <si>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</si>
  <si>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</si>
  <si>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</si>
  <si>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</si>
  <si>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</si>
  <si>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</si>
  <si>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</si>
  <si>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</si>
  <si>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</si>
  <si>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</si>
  <si>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</si>
  <si>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</si>
  <si>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</si>
  <si>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</si>
  <si>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</si>
  <si>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</si>
  <si>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</si>
  <si>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</si>
  <si>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</si>
  <si>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</si>
  <si>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</si>
  <si>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</si>
  <si>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</si>
  <si>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</si>
  <si>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</si>
  <si>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</si>
  <si>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</si>
  <si>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</si>
  <si>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</si>
  <si>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</si>
  <si>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</si>
  <si>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</si>
  <si>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</si>
  <si>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</si>
  <si>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</si>
  <si>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</si>
  <si>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</si>
  <si>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</si>
  <si>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</si>
  <si>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</si>
  <si>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</si>
  <si>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</si>
  <si>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</si>
  <si>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</si>
  <si>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</si>
  <si>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</si>
  <si>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</si>
  <si>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</si>
  <si>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</si>
  <si>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</si>
  <si>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</si>
  <si>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</si>
  <si>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</si>
  <si>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</si>
  <si>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</si>
  <si>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</si>
  <si>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</si>
  <si>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</si>
  <si>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</si>
  <si>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</si>
  <si>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</si>
  <si>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</si>
  <si>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</si>
  <si>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</si>
  <si>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</si>
  <si>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</si>
  <si>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</si>
  <si>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</si>
  <si>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</si>
  <si>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</si>
  <si>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</si>
  <si>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</si>
  <si>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</si>
  <si>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</si>
  <si>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</si>
  <si>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</si>
  <si>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</si>
  <si>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</si>
  <si>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</si>
  <si>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</si>
  <si>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</si>
  <si>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</si>
  <si>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</si>
  <si>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</si>
  <si>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</si>
  <si>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</si>
  <si>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</si>
  <si>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</si>
  <si>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</si>
  <si>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</si>
  <si>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</si>
  <si>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</si>
  <si>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</si>
  <si>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</si>
  <si>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</si>
  <si>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</si>
  <si>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</si>
  <si>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</si>
  <si>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</si>
  <si>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</si>
  <si>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</si>
  <si>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</si>
  <si>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</si>
  <si>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</si>
  <si>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</si>
  <si>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</si>
  <si>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</si>
  <si>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</si>
  <si>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</si>
  <si>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</si>
  <si>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</si>
  <si>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</si>
  <si>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</si>
  <si>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</si>
  <si>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</si>
  <si>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</si>
  <si>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</si>
  <si>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</si>
  <si>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</si>
  <si>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</si>
  <si>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</si>
  <si>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</si>
  <si>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</si>
  <si>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</si>
  <si>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</si>
  <si>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</si>
  <si>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</si>
  <si>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</si>
  <si>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</si>
  <si>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</si>
  <si>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</si>
  <si>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</si>
  <si>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</si>
  <si>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</si>
  <si>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</si>
  <si>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</si>
  <si>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</si>
  <si>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</si>
  <si>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</si>
  <si>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</si>
  <si>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</si>
  <si>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</si>
  <si>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</si>
  <si>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</si>
  <si>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</si>
  <si>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</si>
  <si>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</si>
  <si>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</si>
  <si>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</si>
  <si>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</si>
  <si>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</si>
  <si>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</si>
  <si>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</si>
  <si>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</si>
  <si>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</si>
  <si>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</si>
  <si>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</si>
  <si>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</si>
  <si>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</si>
  <si>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</si>
  <si>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</si>
  <si>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</si>
  <si>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</si>
  <si>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</si>
  <si>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</si>
  <si>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</si>
  <si>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</si>
  <si>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</si>
  <si>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</si>
  <si>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</si>
  <si>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</si>
  <si>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</si>
  <si>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</si>
  <si>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</si>
  <si>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</si>
  <si>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</si>
  <si>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</si>
  <si>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</si>
  <si>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</si>
  <si>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</si>
  <si>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</si>
  <si>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</si>
  <si>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</si>
  <si>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</si>
  <si>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</si>
  <si>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</si>
  <si>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</si>
  <si>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</si>
  <si>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</si>
  <si>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</si>
  <si>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</si>
  <si>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</si>
  <si>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</si>
  <si>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</si>
  <si>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</si>
  <si>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</si>
  <si>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</si>
  <si>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</si>
  <si>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</si>
  <si>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</si>
  <si>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</si>
  <si>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</si>
  <si>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</si>
  <si>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</si>
  <si>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</si>
  <si>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</si>
  <si>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</si>
  <si>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</si>
  <si>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</si>
  <si>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</si>
  <si>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</si>
  <si>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</si>
  <si>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</si>
  <si>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</si>
  <si>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</si>
  <si>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</si>
  <si>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</si>
  <si>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</si>
  <si>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</si>
  <si>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</si>
  <si>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</si>
  <si>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</si>
  <si>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</si>
  <si>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</si>
  <si>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</si>
  <si>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</si>
  <si>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</si>
  <si>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</si>
  <si>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</si>
  <si>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</si>
  <si>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</si>
  <si>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</si>
  <si>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</si>
  <si>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</si>
  <si>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</si>
  <si>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</si>
  <si>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</si>
  <si>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</si>
  <si>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</si>
  <si>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</si>
  <si>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</si>
  <si>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</si>
  <si>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</si>
  <si>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</si>
  <si>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</si>
  <si>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</si>
  <si>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</si>
  <si>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</si>
  <si>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</si>
  <si>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</si>
  <si>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</si>
  <si>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</si>
  <si>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</si>
  <si>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</si>
  <si>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</si>
  <si>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</si>
  <si>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</si>
  <si>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</si>
  <si>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</si>
  <si>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</si>
  <si>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</si>
  <si>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</si>
  <si>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</si>
  <si>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</si>
  <si>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</si>
  <si>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</si>
  <si>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</si>
  <si>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</si>
  <si>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</si>
  <si>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</si>
  <si>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</si>
  <si>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</si>
  <si>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</si>
  <si>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</si>
  <si>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</si>
  <si>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</si>
  <si>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</si>
  <si>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</si>
  <si>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</si>
  <si>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</si>
  <si>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</si>
  <si>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</si>
  <si>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</si>
  <si>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</si>
  <si>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</si>
  <si>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</si>
  <si>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</si>
  <si>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</si>
  <si>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</si>
  <si>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</si>
  <si>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</si>
  <si>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</si>
  <si>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</si>
  <si>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</si>
  <si>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</si>
  <si>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</si>
  <si>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</si>
  <si>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</si>
  <si>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</si>
  <si>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</si>
  <si>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</si>
  <si>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</si>
  <si>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</si>
  <si>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</si>
  <si>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</si>
  <si>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</si>
  <si>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</si>
  <si>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</si>
  <si>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</si>
  <si>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</si>
  <si>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</si>
  <si>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</si>
  <si>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</si>
  <si>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</si>
  <si>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</si>
  <si>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</si>
  <si>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</si>
  <si>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</si>
  <si>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</si>
  <si>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</si>
  <si>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</si>
  <si>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</si>
  <si>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</si>
  <si>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</si>
  <si>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</si>
  <si>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</si>
  <si>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</si>
  <si>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</si>
  <si>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</si>
  <si>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</si>
  <si>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</si>
  <si>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</si>
  <si>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</si>
  <si>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</si>
  <si>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</si>
  <si>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</si>
  <si>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</si>
  <si>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</si>
  <si>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</si>
  <si>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</si>
  <si>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</si>
  <si>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</si>
  <si>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</si>
  <si>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</si>
  <si>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</si>
  <si>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</si>
  <si>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</si>
  <si>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</si>
  <si>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</si>
  <si>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</si>
  <si>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</si>
  <si>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</si>
  <si>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</si>
  <si>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</si>
  <si>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</si>
  <si>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</si>
  <si>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</si>
  <si>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</si>
  <si>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</si>
  <si>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</si>
  <si>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</si>
  <si>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</si>
  <si>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</si>
  <si>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</si>
  <si>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</si>
  <si>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</si>
  <si>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</si>
  <si>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</si>
  <si>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</si>
  <si>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</si>
  <si>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</si>
  <si>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</si>
  <si>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</si>
  <si>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</si>
  <si>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</si>
  <si>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</si>
  <si>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</si>
  <si>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</si>
  <si>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</si>
  <si>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</si>
  <si>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</si>
  <si>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</si>
  <si>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</si>
  <si>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</si>
  <si>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</si>
  <si>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</si>
  <si>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</si>
  <si>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</si>
  <si>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</si>
  <si>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</si>
  <si>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</si>
  <si>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</si>
  <si>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</si>
  <si>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</si>
  <si>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</si>
  <si>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</si>
  <si>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</si>
  <si>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</si>
  <si>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</si>
  <si>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</si>
  <si>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</si>
  <si>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</si>
  <si>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</si>
  <si>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</si>
  <si>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</si>
  <si>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</si>
  <si>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</si>
  <si>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</si>
  <si>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</si>
  <si>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</si>
  <si>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</si>
  <si>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</si>
  <si>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</si>
  <si>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</si>
  <si>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</si>
  <si>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</si>
  <si>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</si>
  <si>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</si>
  <si>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</si>
  <si>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</si>
  <si>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</si>
  <si>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</si>
  <si>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</si>
  <si>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</si>
  <si>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</si>
  <si>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</si>
  <si>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</si>
  <si>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</si>
  <si>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</si>
  <si>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</si>
  <si>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</si>
  <si>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</si>
  <si>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</si>
  <si>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</si>
  <si>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</si>
  <si>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</si>
  <si>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</si>
  <si>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</si>
  <si>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</si>
  <si>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</si>
  <si>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</si>
  <si>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</si>
  <si>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</si>
  <si>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</si>
  <si>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</si>
  <si>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</si>
  <si>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</si>
  <si>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</si>
  <si>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</si>
  <si>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</si>
  <si>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</si>
  <si>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</si>
  <si>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</si>
  <si>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</si>
  <si>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</si>
  <si>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</si>
  <si>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</si>
  <si>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</si>
  <si>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</si>
  <si>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</si>
  <si>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</si>
  <si>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</si>
  <si>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</si>
  <si>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</si>
  <si>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</si>
  <si>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</si>
  <si>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</si>
  <si>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</si>
  <si>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</si>
  <si>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</si>
  <si>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</si>
  <si>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</si>
  <si>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</si>
  <si>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</si>
  <si>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</si>
  <si>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</si>
  <si>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</si>
  <si>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</si>
  <si>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</si>
  <si>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</si>
  <si>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</si>
  <si>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</si>
  <si>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</si>
  <si>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</si>
  <si>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</si>
  <si>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</si>
  <si>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</si>
  <si>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</si>
  <si>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</si>
  <si>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</si>
  <si>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</si>
  <si>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</si>
  <si>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</si>
  <si>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</si>
  <si>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</si>
  <si>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</si>
  <si>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</si>
  <si>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</si>
  <si>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</si>
  <si>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</si>
  <si>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</si>
  <si>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</si>
  <si>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</si>
  <si>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</si>
  <si>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</si>
  <si>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</si>
  <si>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</si>
  <si>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</si>
  <si>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</si>
  <si>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</si>
  <si>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</si>
  <si>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</si>
  <si>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</si>
  <si>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</si>
  <si>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</si>
  <si>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</si>
  <si>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</si>
  <si>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</si>
  <si>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</si>
  <si>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</si>
  <si>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</si>
  <si>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</si>
  <si>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</si>
  <si>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</si>
  <si>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</si>
  <si>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</si>
  <si>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</si>
  <si>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</si>
  <si>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</si>
  <si>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</si>
  <si>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</si>
  <si>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</si>
  <si>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</si>
  <si>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</si>
  <si>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</si>
  <si>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</si>
  <si>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</si>
  <si>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</si>
  <si>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</si>
  <si>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</si>
  <si>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</si>
  <si>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</si>
  <si>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</si>
  <si>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</si>
  <si>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</si>
  <si>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</si>
  <si>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</si>
  <si>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</si>
  <si>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</si>
  <si>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</si>
  <si>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</si>
  <si>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</si>
  <si>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</si>
  <si>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</si>
  <si>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</si>
  <si>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</si>
  <si>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</si>
  <si>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</si>
  <si>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</si>
  <si>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</si>
  <si>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</si>
  <si>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</si>
  <si>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</si>
  <si>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</si>
  <si>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</si>
  <si>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</si>
  <si>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</si>
  <si>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</si>
  <si>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</si>
  <si>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</si>
  <si>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</si>
  <si>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</si>
  <si>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</si>
  <si>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</si>
  <si>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</si>
  <si>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</si>
  <si>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</si>
  <si>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</si>
  <si>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</si>
  <si>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</si>
  <si>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</si>
  <si>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</si>
  <si>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</si>
  <si>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</si>
  <si>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</si>
  <si>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</si>
  <si>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</si>
  <si>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</si>
  <si>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</si>
  <si>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</si>
  <si>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</si>
  <si>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</si>
  <si>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</si>
  <si>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</si>
  <si>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</si>
  <si>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</si>
  <si>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</si>
  <si>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</si>
  <si>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</si>
  <si>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</si>
  <si>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</si>
  <si>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</si>
  <si>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</si>
  <si>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</si>
  <si>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</si>
  <si>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</si>
  <si>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</si>
  <si>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</si>
  <si>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</si>
  <si>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</si>
  <si>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</si>
  <si>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</si>
  <si>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</si>
  <si>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</si>
  <si>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</si>
  <si>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</si>
  <si>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</si>
  <si>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</si>
  <si>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</si>
  <si>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</si>
  <si>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</si>
  <si>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</si>
  <si>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</si>
  <si>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</si>
  <si>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</si>
  <si>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</si>
  <si>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</si>
  <si>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</si>
  <si>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</si>
  <si>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</si>
  <si>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</si>
  <si>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</si>
  <si>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</si>
  <si>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</si>
  <si>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</si>
  <si>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</si>
  <si>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</si>
  <si>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</si>
  <si>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</si>
  <si>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</si>
  <si>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</si>
  <si>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</si>
  <si>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</si>
  <si>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</si>
  <si>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</si>
  <si>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</si>
  <si>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</si>
  <si>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</si>
  <si>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</si>
  <si>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</si>
  <si>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</si>
  <si>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</si>
  <si>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</si>
  <si>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</si>
  <si>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</si>
  <si>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</si>
  <si>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</si>
  <si>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</si>
  <si>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</si>
  <si>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</si>
  <si>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</si>
  <si>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</si>
  <si>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</si>
  <si>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</si>
  <si>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</si>
  <si>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</si>
  <si>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</si>
  <si>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</si>
  <si>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</si>
  <si>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</si>
  <si>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</si>
  <si>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</si>
  <si>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</si>
  <si>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</si>
  <si>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</si>
  <si>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</si>
  <si>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</si>
  <si>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</si>
  <si>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</si>
  <si>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</si>
  <si>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</si>
  <si>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</si>
  <si>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</si>
  <si>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</si>
  <si>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</si>
  <si>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</si>
  <si>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</si>
  <si>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</si>
  <si>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</si>
  <si>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</si>
  <si>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</si>
  <si>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</si>
  <si>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</si>
  <si>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</si>
  <si>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</si>
  <si>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</si>
  <si>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</si>
  <si>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</si>
  <si>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</si>
  <si>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</si>
  <si>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</si>
  <si>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</si>
  <si>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</si>
  <si>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</si>
  <si>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</si>
  <si>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</si>
  <si>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</si>
  <si>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</si>
  <si>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</si>
  <si>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</si>
  <si>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</si>
  <si>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</si>
  <si>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</si>
  <si>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</si>
  <si>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</si>
  <si>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</si>
  <si>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</si>
  <si>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</si>
  <si>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</si>
  <si>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</si>
  <si>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</si>
  <si>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</si>
  <si>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</si>
  <si>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</si>
  <si>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</si>
  <si>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</si>
  <si>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</si>
  <si>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</si>
  <si>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</si>
  <si>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</si>
  <si>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</si>
  <si>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</si>
  <si>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</si>
  <si>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</si>
  <si>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</si>
  <si>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</si>
  <si>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</si>
  <si>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</si>
  <si>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</si>
  <si>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</si>
  <si>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</si>
  <si>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</si>
  <si>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</si>
  <si>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</si>
  <si>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</si>
  <si>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</si>
  <si>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</si>
  <si>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</si>
  <si>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</si>
  <si>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</si>
  <si>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</si>
  <si>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</si>
  <si>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</si>
  <si>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</si>
  <si>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</si>
  <si>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</si>
  <si>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</si>
  <si>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</si>
  <si>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</si>
  <si>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</si>
  <si>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</si>
  <si>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</si>
  <si>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</si>
  <si>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</si>
  <si>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</si>
  <si>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</si>
  <si>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</si>
  <si>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</si>
  <si>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</si>
  <si>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</si>
  <si>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</si>
  <si>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</si>
  <si>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</si>
  <si>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</si>
  <si>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</si>
  <si>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</si>
  <si>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</si>
  <si>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</si>
  <si>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</si>
  <si>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</si>
  <si>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</si>
  <si>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</si>
  <si>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</si>
  <si>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</si>
  <si>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</si>
  <si>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</si>
  <si>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</si>
  <si>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</si>
  <si>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</si>
  <si>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</si>
  <si>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</si>
  <si>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</si>
  <si>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</si>
  <si>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</si>
  <si>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</si>
  <si>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</si>
  <si>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</si>
  <si>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</si>
  <si>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</si>
  <si>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</si>
  <si>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</si>
  <si>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</si>
  <si>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</si>
  <si>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</si>
  <si>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</si>
  <si>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</si>
  <si>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</si>
  <si>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</si>
  <si>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</si>
  <si>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</si>
  <si>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</si>
  <si>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</si>
  <si>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</si>
  <si>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</si>
  <si>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</si>
  <si>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</si>
  <si>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</si>
  <si>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</si>
  <si>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</si>
  <si>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</si>
  <si>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</si>
  <si>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</si>
  <si>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</si>
  <si>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</si>
  <si>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</si>
  <si>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</si>
  <si>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</si>
  <si>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</si>
  <si>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</si>
  <si>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</si>
  <si>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</si>
  <si>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</si>
  <si>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</si>
  <si>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</si>
  <si>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</si>
  <si>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</si>
  <si>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</si>
  <si>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</si>
  <si>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</si>
  <si>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</si>
  <si>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</si>
  <si>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</si>
  <si>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</si>
  <si>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</si>
  <si>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</si>
  <si>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</si>
  <si>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</si>
  <si>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</si>
  <si>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</si>
  <si>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</si>
  <si>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</si>
  <si>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</si>
  <si>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</si>
  <si>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</si>
  <si>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</si>
  <si>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</si>
  <si>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</si>
  <si>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</si>
  <si>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</si>
  <si>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</si>
  <si>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</si>
  <si>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</si>
  <si>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</si>
  <si>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</si>
  <si>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</si>
  <si>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</si>
  <si>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</si>
  <si>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</si>
  <si>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</si>
  <si>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</si>
  <si>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</si>
  <si>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</si>
  <si>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</si>
  <si>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</si>
  <si>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</si>
  <si>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</si>
  <si>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</si>
  <si>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</si>
  <si>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</si>
  <si>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</si>
  <si>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</si>
  <si>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</si>
  <si>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</si>
  <si>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</si>
  <si>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</si>
  <si>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</si>
  <si>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</si>
  <si>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</si>
  <si>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</si>
  <si>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</si>
  <si>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</si>
  <si>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</si>
  <si>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</si>
  <si>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</si>
  <si>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</si>
  <si>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</si>
  <si>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</si>
  <si>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</si>
  <si>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</si>
  <si>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</si>
  <si>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</si>
  <si>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</si>
  <si>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</si>
  <si>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</si>
  <si>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</si>
  <si>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</si>
  <si>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</si>
  <si>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</si>
  <si>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</si>
  <si>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</si>
  <si>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</si>
  <si>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</si>
  <si>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</si>
  <si>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</si>
  <si>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</si>
  <si>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</si>
  <si>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</si>
  <si>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</si>
  <si>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</si>
  <si>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</si>
  <si>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</si>
  <si>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</si>
  <si>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</si>
  <si>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</si>
  <si>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</si>
  <si>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</si>
  <si>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</si>
  <si>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</si>
  <si>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</si>
  <si>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</si>
  <si>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</si>
  <si>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</si>
  <si>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</si>
  <si>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</si>
  <si>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</si>
  <si>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</si>
  <si>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</si>
  <si>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</si>
  <si>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</si>
  <si>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</si>
  <si>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</si>
  <si>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</si>
  <si>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</si>
  <si>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</si>
  <si>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</si>
  <si>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</si>
  <si>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</si>
  <si>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</si>
  <si>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</si>
  <si>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</si>
  <si>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</si>
  <si>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</si>
  <si>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</si>
  <si>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</si>
  <si>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</si>
  <si>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</si>
  <si>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</si>
  <si>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</si>
  <si>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</si>
  <si>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</si>
  <si>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</si>
  <si>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</si>
  <si>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</si>
  <si>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</si>
  <si>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</si>
  <si>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</si>
  <si>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</si>
  <si>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</si>
  <si>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</si>
  <si>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</si>
  <si>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</si>
  <si>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</si>
  <si>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</si>
  <si>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</si>
  <si>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</si>
  <si>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</si>
  <si>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</si>
  <si>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</si>
  <si>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</si>
  <si>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</si>
  <si>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</si>
  <si>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</si>
  <si>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</si>
  <si>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</si>
  <si>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</si>
  <si>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</si>
  <si>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</si>
  <si>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</si>
  <si>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</si>
  <si>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</si>
  <si>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</si>
  <si>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</si>
  <si>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</si>
  <si>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</si>
  <si>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</si>
  <si>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</si>
  <si>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</si>
  <si>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</si>
  <si>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</si>
  <si>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</si>
  <si>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</si>
  <si>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</si>
  <si>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</si>
  <si>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</si>
  <si>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</si>
  <si>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</si>
  <si>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</si>
  <si>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</si>
  <si>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</si>
  <si>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</si>
  <si>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</si>
  <si>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</si>
  <si>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</si>
  <si>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</si>
  <si>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</si>
  <si>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</si>
  <si>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</si>
  <si>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</si>
  <si>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</si>
  <si>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</si>
  <si>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</si>
  <si>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</si>
  <si>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</si>
  <si>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</si>
  <si>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</si>
  <si>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</si>
  <si>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</si>
  <si>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</si>
  <si>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</si>
  <si>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</si>
  <si>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</si>
  <si>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</si>
  <si>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</si>
  <si>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</si>
  <si>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</si>
  <si>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</si>
  <si>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</si>
  <si>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</si>
  <si>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</si>
  <si>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</si>
  <si>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</si>
  <si>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</si>
  <si>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</si>
  <si>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</si>
  <si>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</si>
  <si>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</si>
  <si>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</si>
  <si>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</si>
  <si>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</si>
  <si>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</si>
  <si>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</si>
  <si>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</si>
  <si>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</si>
  <si>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</si>
  <si>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</si>
  <si>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</si>
  <si>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</si>
  <si>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</si>
  <si>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</si>
  <si>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</si>
  <si>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</si>
  <si>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</si>
  <si>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</si>
  <si>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</si>
  <si>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</si>
  <si>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</si>
  <si>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</si>
  <si>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</si>
  <si>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</si>
  <si>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</si>
  <si>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</si>
  <si>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</si>
  <si>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</si>
  <si>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</si>
  <si>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</si>
  <si>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</si>
  <si>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</si>
  <si>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</si>
  <si>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</si>
  <si>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</si>
  <si>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</si>
  <si>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</si>
  <si>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</si>
  <si>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</si>
  <si>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</si>
  <si>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</si>
  <si>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</si>
  <si>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</si>
  <si>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</si>
  <si>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</si>
  <si>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</si>
  <si>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</si>
  <si>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</si>
  <si>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</si>
  <si>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</si>
  <si>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</si>
  <si>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</si>
  <si>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</si>
  <si>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</si>
  <si>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</si>
  <si>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</si>
  <si>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</si>
  <si>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</si>
  <si>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</si>
  <si>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</si>
  <si>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</si>
  <si>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</si>
  <si>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</si>
  <si>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</si>
  <si>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</si>
  <si>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</si>
  <si>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</si>
  <si>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</si>
  <si>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</si>
  <si>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</si>
  <si>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</si>
  <si>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</si>
  <si>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</si>
  <si>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</si>
  <si>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</si>
  <si>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</si>
  <si>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</si>
  <si>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</si>
  <si>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</si>
  <si>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</si>
  <si>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</si>
  <si>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</si>
  <si>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</si>
  <si>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</si>
  <si>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</si>
  <si>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</si>
  <si>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</si>
  <si>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</si>
  <si>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</si>
  <si>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</si>
  <si>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</si>
  <si>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</si>
  <si>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</si>
  <si>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</si>
  <si>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</si>
  <si>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</si>
  <si>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</si>
  <si>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</si>
  <si>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</si>
  <si>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</si>
  <si>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</si>
  <si>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</si>
  <si>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</si>
  <si>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</si>
  <si>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</si>
  <si>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</si>
  <si>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</si>
  <si>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</si>
  <si>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</si>
  <si>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</si>
  <si>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</si>
  <si>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</si>
  <si>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</si>
  <si>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</si>
  <si>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</si>
  <si>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</si>
  <si>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</si>
  <si>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</si>
  <si>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</si>
  <si>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</si>
  <si>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</si>
  <si>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</si>
  <si>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</si>
  <si>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</si>
  <si>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</si>
  <si>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</si>
  <si>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</si>
  <si>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</si>
  <si>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</si>
  <si>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</si>
  <si>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</si>
  <si>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</si>
  <si>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</si>
  <si>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</si>
  <si>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</si>
  <si>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</si>
  <si>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</si>
  <si>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</si>
  <si>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</si>
  <si>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</si>
  <si>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</si>
  <si>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</si>
  <si>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</si>
  <si>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</si>
  <si>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</si>
  <si>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</si>
  <si>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</si>
  <si>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</si>
  <si>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</si>
  <si>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</si>
  <si>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</si>
  <si>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</si>
  <si>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</si>
  <si>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</si>
  <si>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</si>
  <si>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</si>
  <si>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</si>
  <si>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</si>
  <si>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</si>
  <si>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</si>
  <si>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</si>
  <si>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</si>
  <si>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</si>
  <si>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</si>
  <si>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</si>
  <si>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</si>
  <si>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</si>
  <si>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</si>
  <si>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</si>
  <si>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</si>
  <si>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</si>
  <si>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</si>
  <si>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</si>
  <si>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</si>
  <si>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</si>
  <si>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</si>
  <si>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</si>
  <si>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</si>
  <si>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</si>
  <si>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</si>
  <si>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</si>
  <si>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</si>
  <si>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</si>
  <si>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</si>
  <si>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</si>
  <si>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</si>
  <si>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</si>
  <si>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</si>
  <si>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</si>
  <si>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</si>
  <si>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</si>
  <si>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</si>
  <si>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</si>
  <si>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</si>
  <si>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</si>
  <si>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</si>
  <si>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</si>
  <si>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</si>
  <si>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</si>
  <si>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</si>
  <si>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</si>
  <si>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</si>
  <si>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</si>
  <si>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</si>
  <si>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</si>
  <si>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</si>
  <si>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</si>
  <si>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</si>
  <si>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</si>
  <si>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</si>
  <si>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</si>
  <si>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</si>
  <si>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</si>
  <si>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</si>
  <si>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</si>
  <si>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</si>
  <si>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</si>
  <si>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</si>
  <si>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</si>
  <si>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</si>
  <si>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</si>
  <si>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</si>
  <si>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</si>
  <si>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</si>
  <si>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</si>
  <si>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</si>
  <si>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</si>
  <si>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</si>
  <si>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</si>
  <si>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</si>
  <si>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</si>
  <si>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</si>
  <si>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</si>
  <si>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</si>
  <si>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</si>
  <si>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</si>
  <si>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</si>
  <si>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</si>
  <si>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</si>
  <si>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</si>
  <si>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</si>
  <si>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</si>
  <si>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</si>
  <si>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</si>
  <si>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</si>
  <si>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</si>
  <si>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</si>
  <si>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</si>
  <si>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</si>
  <si>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</si>
  <si>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</si>
  <si>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</si>
  <si>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</si>
  <si>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</si>
  <si>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</si>
  <si>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</si>
  <si>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</si>
  <si>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</si>
  <si>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</si>
  <si>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</si>
  <si>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</si>
  <si>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</si>
  <si>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</si>
  <si>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</si>
  <si>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</si>
  <si>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</si>
  <si>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</si>
  <si>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</si>
  <si>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</si>
  <si>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</si>
  <si>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</si>
  <si>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</si>
  <si>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</si>
  <si>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</si>
  <si>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</si>
  <si>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</si>
  <si>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</si>
  <si>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</si>
  <si>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</si>
  <si>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</si>
  <si>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</si>
  <si>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</si>
  <si>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</si>
  <si>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</si>
  <si>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</si>
  <si>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</si>
  <si>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</si>
  <si>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</si>
  <si>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</si>
  <si>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</si>
  <si>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</si>
  <si>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</si>
  <si>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</si>
  <si>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</si>
  <si>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</si>
  <si>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</si>
  <si>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</si>
  <si>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</si>
  <si>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</si>
  <si>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</si>
  <si>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</si>
  <si>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</si>
  <si>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</si>
  <si>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</si>
  <si>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</si>
  <si>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</si>
  <si>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</si>
  <si>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</si>
  <si>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</si>
  <si>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</si>
  <si>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</si>
  <si>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</si>
  <si>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</si>
  <si>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</si>
  <si>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</si>
  <si>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</si>
  <si>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</si>
  <si>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</si>
  <si>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</si>
  <si>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</si>
  <si>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</si>
  <si>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</si>
  <si>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</si>
  <si>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</si>
  <si>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</si>
  <si>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</si>
  <si>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</si>
  <si>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</si>
  <si>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</si>
  <si>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</si>
  <si>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</si>
  <si>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</si>
  <si>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</si>
  <si>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</si>
  <si>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</si>
  <si>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</si>
  <si>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</si>
  <si>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</si>
  <si>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</si>
  <si>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</si>
  <si>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</si>
  <si>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</si>
  <si>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</si>
  <si>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</si>
  <si>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</si>
  <si>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</si>
  <si>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</si>
  <si>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</si>
  <si>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</si>
  <si>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</si>
  <si>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</si>
  <si>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</si>
  <si>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</si>
  <si>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</si>
  <si>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</si>
  <si>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</si>
  <si>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</si>
  <si>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</si>
  <si>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</si>
  <si>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</si>
  <si>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</si>
  <si>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</si>
  <si>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</si>
  <si>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</si>
  <si>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</si>
  <si>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</si>
  <si>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</si>
  <si>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</si>
  <si>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</si>
  <si>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</si>
  <si>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</si>
  <si>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</si>
  <si>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</si>
  <si>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</si>
  <si>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</si>
  <si>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</si>
  <si>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</si>
  <si>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</si>
  <si>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</si>
  <si>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</si>
  <si>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</si>
  <si>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</si>
  <si>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</si>
  <si>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</si>
  <si>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</si>
  <si>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</si>
  <si>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</si>
  <si>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</si>
  <si>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</si>
  <si>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</si>
  <si>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</si>
  <si>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</si>
  <si>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</si>
  <si>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</si>
  <si>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</si>
  <si>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</si>
  <si>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</si>
  <si>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</si>
  <si>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</si>
  <si>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</si>
  <si>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</si>
  <si>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</si>
  <si>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</si>
  <si>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</si>
  <si>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</si>
  <si>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</si>
  <si>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</si>
  <si>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</si>
  <si>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</si>
  <si>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</si>
  <si>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</si>
  <si>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</si>
  <si>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</si>
  <si>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</si>
  <si>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</si>
  <si>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</si>
  <si>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</si>
  <si>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</si>
  <si>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</si>
  <si>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</si>
  <si>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</si>
  <si>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</si>
  <si>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</si>
  <si>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</si>
  <si>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</si>
  <si>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</si>
  <si>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</si>
  <si>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</si>
  <si>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</si>
  <si>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</si>
  <si>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</si>
  <si>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</si>
  <si>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</si>
  <si>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</si>
  <si>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</si>
  <si>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</si>
  <si>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</si>
  <si>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</si>
  <si>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</si>
  <si>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</si>
  <si>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</si>
  <si>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</si>
  <si>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</si>
  <si>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</si>
  <si>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</si>
  <si>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</si>
  <si>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</si>
  <si>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</si>
  <si>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</si>
  <si>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</si>
  <si>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</si>
  <si>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</si>
  <si>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</si>
  <si>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</si>
  <si>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</si>
  <si>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</si>
  <si>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</si>
  <si>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</si>
  <si>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</si>
  <si>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</si>
  <si>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</si>
  <si>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</si>
  <si>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</si>
  <si>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</si>
  <si>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</si>
  <si>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</si>
  <si>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</si>
  <si>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</si>
  <si>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</si>
  <si>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</si>
  <si>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</si>
  <si>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</si>
  <si>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</si>
  <si>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</si>
  <si>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</si>
  <si>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</si>
  <si>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</si>
  <si>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</si>
  <si>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</si>
  <si>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</si>
  <si>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</si>
  <si>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</si>
  <si>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</si>
  <si>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</si>
  <si>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</si>
  <si>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</si>
  <si>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</si>
  <si>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</si>
  <si>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</si>
  <si>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</si>
  <si>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</si>
  <si>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</si>
  <si>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</si>
  <si>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</si>
  <si>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</si>
  <si>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</si>
  <si>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</si>
  <si>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</si>
  <si>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</si>
  <si>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</si>
  <si>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</si>
  <si>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</si>
  <si>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</si>
  <si>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</si>
  <si>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</si>
  <si>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</si>
  <si>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</si>
  <si>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</si>
  <si>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</si>
  <si>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</si>
  <si>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</si>
  <si>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</si>
  <si>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</si>
  <si>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</si>
  <si>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</si>
  <si>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</si>
  <si>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</si>
  <si>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</si>
  <si>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</si>
  <si>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</si>
  <si>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</si>
  <si>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</si>
  <si>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</si>
  <si>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</si>
  <si>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</si>
  <si>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</si>
  <si>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</si>
  <si>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</si>
  <si>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</si>
  <si>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</si>
  <si>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</si>
  <si>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</si>
  <si>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</si>
  <si>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</si>
  <si>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</si>
  <si>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</si>
  <si>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</si>
  <si>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</si>
  <si>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</si>
  <si>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</si>
  <si>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</si>
  <si>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</si>
  <si>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</si>
  <si>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</si>
  <si>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</si>
  <si>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</si>
  <si>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</si>
  <si>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</si>
  <si>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</si>
  <si>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</si>
  <si>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</si>
  <si>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</si>
  <si>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</si>
  <si>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</si>
  <si>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</si>
  <si>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</si>
  <si>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</si>
  <si>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</si>
  <si>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</si>
  <si>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</si>
  <si>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</si>
  <si>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</si>
  <si>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</si>
  <si>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</si>
  <si>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</si>
  <si>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</si>
  <si>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</si>
  <si>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</si>
  <si>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</si>
  <si>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</si>
  <si>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</si>
  <si>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</si>
  <si>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</si>
  <si>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</si>
  <si>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</si>
  <si>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</si>
  <si>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</si>
  <si>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</si>
  <si>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</si>
  <si>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</si>
  <si>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</si>
  <si>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</si>
  <si>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</si>
  <si>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</si>
  <si>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</si>
  <si>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</si>
  <si>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</si>
  <si>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</si>
  <si>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</si>
  <si>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</si>
  <si>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</si>
  <si>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</si>
  <si>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</si>
  <si>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</si>
  <si>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</si>
  <si>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</si>
  <si>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</si>
  <si>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</si>
  <si>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</si>
  <si>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</si>
  <si>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</si>
  <si>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</si>
  <si>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</si>
  <si>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</si>
  <si>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</si>
  <si>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</si>
  <si>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</si>
  <si>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</si>
  <si>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</si>
  <si>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</si>
  <si>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</si>
  <si>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</si>
  <si>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</si>
  <si>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</si>
  <si>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</si>
  <si>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</si>
  <si>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</si>
  <si>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</si>
  <si>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</si>
  <si>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</si>
  <si>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</si>
  <si>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</si>
  <si>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</si>
  <si>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</si>
  <si>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</si>
  <si>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</si>
  <si>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</si>
  <si>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</si>
  <si>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</si>
  <si>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</si>
  <si>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</si>
  <si>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</si>
  <si>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</si>
  <si>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</si>
  <si>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</si>
  <si>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</si>
  <si>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</si>
  <si>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</si>
  <si>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</si>
  <si>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</si>
  <si>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</si>
  <si>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</si>
  <si>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</si>
  <si>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</si>
  <si>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</si>
  <si>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</si>
  <si>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</si>
  <si>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</si>
  <si>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</si>
  <si>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</si>
  <si>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</si>
  <si>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</si>
  <si>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</si>
  <si>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</si>
  <si>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</si>
  <si>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</si>
  <si>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</si>
  <si>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</si>
  <si>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</si>
  <si>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</si>
  <si>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</si>
  <si>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</si>
  <si>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</si>
  <si>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</si>
  <si>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</si>
  <si>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</si>
  <si>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</si>
  <si>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</si>
  <si>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</si>
  <si>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</si>
  <si>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</si>
  <si>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</si>
  <si>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</si>
  <si>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</si>
  <si>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</si>
  <si>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</si>
  <si>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</si>
  <si>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</si>
  <si>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</si>
  <si>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</si>
  <si>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</si>
  <si>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</si>
  <si>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</si>
  <si>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</si>
  <si>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</si>
  <si>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</si>
  <si>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</si>
  <si>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</si>
  <si>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</si>
  <si>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</si>
  <si>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</si>
  <si>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</si>
  <si>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</si>
  <si>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</si>
  <si>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</si>
  <si>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</si>
  <si>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</si>
  <si>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</si>
  <si>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</si>
  <si>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</si>
  <si>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</si>
  <si>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</si>
  <si>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</si>
  <si>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</si>
  <si>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</si>
  <si>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</si>
  <si>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</si>
  <si>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</si>
  <si>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</si>
  <si>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</si>
  <si>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</si>
  <si>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</si>
  <si>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</si>
  <si>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</si>
  <si>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</si>
  <si>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</si>
  <si>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</si>
  <si>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</si>
  <si>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</si>
  <si>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</si>
  <si>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</si>
  <si>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</si>
  <si>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</si>
  <si>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</si>
  <si>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</si>
  <si>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</si>
  <si>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</si>
  <si>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</si>
  <si>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</si>
  <si>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</si>
  <si>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</si>
  <si>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</si>
  <si>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</si>
  <si>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</si>
  <si>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</si>
  <si>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</si>
  <si>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</si>
  <si>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</si>
  <si>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</si>
  <si>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</si>
  <si>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</si>
  <si>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</si>
  <si>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</si>
  <si>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</si>
  <si>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</si>
  <si>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</si>
  <si>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</si>
  <si>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</si>
  <si>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</si>
  <si>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</si>
  <si>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</si>
  <si>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</si>
  <si>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</si>
  <si>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</si>
  <si>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</si>
  <si>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</si>
  <si>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</si>
  <si>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</si>
  <si>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</si>
  <si>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</si>
  <si>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</si>
  <si>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</si>
  <si>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</si>
  <si>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</si>
  <si>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</si>
  <si>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</si>
  <si>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</si>
  <si>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</si>
  <si>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</si>
  <si>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</si>
  <si>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</si>
  <si>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</si>
  <si>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</si>
  <si>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</si>
  <si>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</si>
  <si>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</si>
  <si>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</si>
  <si>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</si>
  <si>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</si>
  <si>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</si>
  <si>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</si>
  <si>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</si>
  <si>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</si>
  <si>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</si>
  <si>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</si>
  <si>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</si>
  <si>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</si>
  <si>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</si>
  <si>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</si>
  <si>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</si>
  <si>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</si>
  <si>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</si>
  <si>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</si>
  <si>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</si>
  <si>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</si>
  <si>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</si>
  <si>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</si>
  <si>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</si>
  <si>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</si>
  <si>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</si>
  <si>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</si>
  <si>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</si>
  <si>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</si>
  <si>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</si>
  <si>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</si>
  <si>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</si>
  <si>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</si>
  <si>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</si>
  <si>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</si>
  <si>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</si>
  <si>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</si>
  <si>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</si>
  <si>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</si>
  <si>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</si>
  <si>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</si>
  <si>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</si>
  <si>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</si>
  <si>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</si>
  <si>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</si>
  <si>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</si>
  <si>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</si>
  <si>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</si>
  <si>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</si>
  <si>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</si>
  <si>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</si>
  <si>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</si>
  <si>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</si>
  <si>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</si>
  <si>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</si>
  <si>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</si>
  <si>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</si>
  <si>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</si>
  <si>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</si>
  <si>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</si>
  <si>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</si>
  <si>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</si>
  <si>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</si>
  <si>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</si>
  <si>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</si>
  <si>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</si>
  <si>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</si>
  <si>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</si>
  <si>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</si>
  <si>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</si>
  <si>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</si>
  <si>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</si>
  <si>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</si>
  <si>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</si>
  <si>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</si>
  <si>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</si>
  <si>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</si>
  <si>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</si>
  <si>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</si>
  <si>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</si>
  <si>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</si>
  <si>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</si>
  <si>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</si>
  <si>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</si>
  <si>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</si>
  <si>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</si>
  <si>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</si>
  <si>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</si>
  <si>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</si>
  <si>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</si>
  <si>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</si>
  <si>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</si>
  <si>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</si>
  <si>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</si>
  <si>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</si>
  <si>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</si>
  <si>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</si>
  <si>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</si>
  <si>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</si>
  <si>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</si>
  <si>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</si>
  <si>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</si>
  <si>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</si>
  <si>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</si>
  <si>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</si>
  <si>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</si>
  <si>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</si>
  <si>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</si>
  <si>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</si>
  <si>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</si>
  <si>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</si>
  <si>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</si>
  <si>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</si>
  <si>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</si>
  <si>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</si>
  <si>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</si>
  <si>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</si>
  <si>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</si>
  <si>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</si>
  <si>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</si>
  <si>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</si>
  <si>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</si>
  <si>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</si>
  <si>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</si>
  <si>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</si>
  <si>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</si>
  <si>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</si>
  <si>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</si>
  <si>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</si>
  <si>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</si>
  <si>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</si>
  <si>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</si>
  <si>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</si>
  <si>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</si>
  <si>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</si>
  <si>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</si>
  <si>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</si>
  <si>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</si>
  <si>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</si>
  <si>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</si>
  <si>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</si>
  <si>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</si>
  <si>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</si>
  <si>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</si>
  <si>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</si>
  <si>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</si>
  <si>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</si>
  <si>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</si>
  <si>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</si>
  <si>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</si>
  <si>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</si>
  <si>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</si>
  <si>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</si>
  <si>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</si>
  <si>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</si>
  <si>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</si>
  <si>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</si>
  <si>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</si>
  <si>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</si>
  <si>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</si>
  <si>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</si>
  <si>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</si>
  <si>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</si>
  <si>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</si>
  <si>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</si>
  <si>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</si>
  <si>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</si>
  <si>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</si>
  <si>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</si>
  <si>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</si>
  <si>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</si>
  <si>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</si>
  <si>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</si>
  <si>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</si>
  <si>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</si>
  <si>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</si>
  <si>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</si>
  <si>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</si>
  <si>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</si>
  <si>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</si>
  <si>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</si>
  <si>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</si>
  <si>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</si>
  <si>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</si>
  <si>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</si>
  <si>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</si>
  <si>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</si>
  <si>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</si>
  <si>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</si>
  <si>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</si>
  <si>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</si>
  <si>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</si>
  <si>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</si>
  <si>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</si>
  <si>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</si>
  <si>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</si>
  <si>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</si>
  <si>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</si>
  <si>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</si>
  <si>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</si>
  <si>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</si>
  <si>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</si>
  <si>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</si>
  <si>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</si>
  <si>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</si>
  <si>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</si>
  <si>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</si>
  <si>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</si>
  <si>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</si>
  <si>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</si>
  <si>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</si>
  <si>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</si>
  <si>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</si>
  <si>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</si>
  <si>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</si>
  <si>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</si>
  <si>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</si>
  <si>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</si>
  <si>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</si>
  <si>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</si>
  <si>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</si>
  <si>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</si>
  <si>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</si>
  <si>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</si>
  <si>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</si>
  <si>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</si>
  <si>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</si>
  <si>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</si>
  <si>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</si>
  <si>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</si>
  <si>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</si>
  <si>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</si>
  <si>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</si>
  <si>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</si>
  <si>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</si>
  <si>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</si>
  <si>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</si>
  <si>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</si>
  <si>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</si>
  <si>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</si>
  <si>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</si>
  <si>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</si>
  <si>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</si>
  <si>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</si>
  <si>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</si>
  <si>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</si>
  <si>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</si>
  <si>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</si>
  <si>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</si>
  <si>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</si>
  <si>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</si>
  <si>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</si>
  <si>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</si>
  <si>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</si>
  <si>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</si>
  <si>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</si>
  <si>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</si>
  <si>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</si>
  <si>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</si>
  <si>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</si>
  <si>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</si>
  <si>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</si>
  <si>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</si>
  <si>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</si>
  <si>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</si>
  <si>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</si>
  <si>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</si>
  <si>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</si>
  <si>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</si>
  <si>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</si>
  <si>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</si>
  <si>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</si>
  <si>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</si>
  <si>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</si>
  <si>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</si>
  <si>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</si>
  <si>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</si>
  <si>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</si>
  <si>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</si>
  <si>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</si>
  <si>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</si>
  <si>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</si>
  <si>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</si>
  <si>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</si>
  <si>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</si>
  <si>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</si>
  <si>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</si>
  <si>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</si>
  <si>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</si>
  <si>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</si>
  <si>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</si>
  <si>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</si>
  <si>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</si>
  <si>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</si>
  <si>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</si>
  <si>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</si>
  <si>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</si>
  <si>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</si>
  <si>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</si>
  <si>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</si>
  <si>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</si>
  <si>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</si>
  <si>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</si>
  <si>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</si>
  <si>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</si>
  <si>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</si>
  <si>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</si>
  <si>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</si>
  <si>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</si>
  <si>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</si>
  <si>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</si>
  <si>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</si>
  <si>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</si>
  <si>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</si>
  <si>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</si>
  <si>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</si>
  <si>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</si>
  <si>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</si>
  <si>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</si>
  <si>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</si>
  <si>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</si>
  <si>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</si>
  <si>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</si>
  <si>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</si>
  <si>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</si>
  <si>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</si>
  <si>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</si>
  <si>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</si>
  <si>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</si>
  <si>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</si>
  <si>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</si>
  <si>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</si>
  <si>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</si>
  <si>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</si>
  <si>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</si>
  <si>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</si>
  <si>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</si>
  <si>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</si>
  <si>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</si>
  <si>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</si>
  <si>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</si>
  <si>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</si>
  <si>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</si>
  <si>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</si>
  <si>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</si>
  <si>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</si>
  <si>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</si>
  <si>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</si>
  <si>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</si>
  <si>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</si>
  <si>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</si>
  <si>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</si>
  <si>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</si>
  <si>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</si>
  <si>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</si>
  <si>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</si>
  <si>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</si>
  <si>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</si>
  <si>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</si>
  <si>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</si>
  <si>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</si>
  <si>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</si>
  <si>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</si>
  <si>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</si>
  <si>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</si>
  <si>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</si>
  <si>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</si>
  <si>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</si>
  <si>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</si>
  <si>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</si>
  <si>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</si>
  <si>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</si>
  <si>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</si>
  <si>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</si>
  <si>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</si>
  <si>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</si>
  <si>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</si>
  <si>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</si>
  <si>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</si>
  <si>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</si>
  <si>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</si>
  <si>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</si>
  <si>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</si>
  <si>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</si>
  <si>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</si>
  <si>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</si>
  <si>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</si>
  <si>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</si>
  <si>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</si>
  <si>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</si>
  <si>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</si>
  <si>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</si>
  <si>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</si>
  <si>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</si>
  <si>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</si>
  <si>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</si>
  <si>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</si>
  <si>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</si>
  <si>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</si>
  <si>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</si>
  <si>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</si>
  <si>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</si>
  <si>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</si>
  <si>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</si>
  <si>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</si>
  <si>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</si>
  <si>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</si>
  <si>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</si>
  <si>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</si>
  <si>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</si>
  <si>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</si>
  <si>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</si>
  <si>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</si>
  <si>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</si>
  <si>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</si>
  <si>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</si>
  <si>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</si>
  <si>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</si>
  <si>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</si>
  <si>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</si>
  <si>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</si>
  <si>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</si>
  <si>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</si>
  <si>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</si>
  <si>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</si>
  <si>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</si>
  <si>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</si>
  <si>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</si>
  <si>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</si>
  <si>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</si>
  <si>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</si>
  <si>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</si>
  <si>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</si>
  <si>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</si>
  <si>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</si>
  <si>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</si>
  <si>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</si>
  <si>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</si>
  <si>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</si>
  <si>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</si>
  <si>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</si>
  <si>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</si>
  <si>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</si>
  <si>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</si>
  <si>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</si>
  <si>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</si>
  <si>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</si>
  <si>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</si>
  <si>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</si>
  <si>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</si>
  <si>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</si>
  <si>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</si>
  <si>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</si>
  <si>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</si>
  <si>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</si>
  <si>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</si>
  <si>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</si>
  <si>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</si>
  <si>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</si>
  <si>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</si>
  <si>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</si>
  <si>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</si>
  <si>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</si>
  <si>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</si>
  <si>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</si>
  <si>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</si>
  <si>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</si>
  <si>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</si>
  <si>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</si>
  <si>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</si>
  <si>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</si>
  <si>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</si>
  <si>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</si>
  <si>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</si>
  <si>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</si>
  <si>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</si>
  <si>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</si>
  <si>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</si>
  <si>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</si>
  <si>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</si>
  <si>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</si>
  <si>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</si>
  <si>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</si>
  <si>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</si>
  <si>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</si>
  <si>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</si>
  <si>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</si>
  <si>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</si>
  <si>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</si>
  <si>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</si>
  <si>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</si>
  <si>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</si>
  <si>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</si>
  <si>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</si>
  <si>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</si>
  <si>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</si>
  <si>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</si>
  <si>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</si>
  <si>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</si>
  <si>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</si>
  <si>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</si>
  <si>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</si>
  <si>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</si>
  <si>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</si>
  <si>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</si>
  <si>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</si>
  <si>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</si>
  <si>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</si>
  <si>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</si>
  <si>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</si>
  <si>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</si>
  <si>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</si>
  <si>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</si>
  <si>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</si>
  <si>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</si>
  <si>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</si>
  <si>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</si>
  <si>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</si>
  <si>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</si>
  <si>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</si>
  <si>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</si>
  <si>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</si>
  <si>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</si>
  <si>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</si>
  <si>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</si>
  <si>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</si>
  <si>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</si>
  <si>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</si>
  <si>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</si>
  <si>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</si>
  <si>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</si>
  <si>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</si>
  <si>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</si>
  <si>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</si>
  <si>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</si>
  <si>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</si>
  <si>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</si>
  <si>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</si>
  <si>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</si>
  <si>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</si>
  <si>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</si>
  <si>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</si>
  <si>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</si>
  <si>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</si>
  <si>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</si>
  <si>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</si>
  <si>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</si>
  <si>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</si>
  <si>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</si>
  <si>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</si>
  <si>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</si>
  <si>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</si>
  <si>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</si>
  <si>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</si>
  <si>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</si>
  <si>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</si>
  <si>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</si>
  <si>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</si>
  <si>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</si>
  <si>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</si>
  <si>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</si>
  <si>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</si>
  <si>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</si>
  <si>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</si>
  <si>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</si>
  <si>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</si>
  <si>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</si>
  <si>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</si>
  <si>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</si>
  <si>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</si>
  <si>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</si>
  <si>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</si>
  <si>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</si>
  <si>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</si>
  <si>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</si>
  <si>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</si>
  <si>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</si>
  <si>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</si>
  <si>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</si>
  <si>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</si>
  <si>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</si>
  <si>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</si>
  <si>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</si>
  <si>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</si>
  <si>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</si>
  <si>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</si>
  <si>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</si>
  <si>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</si>
  <si>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</si>
  <si>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</si>
  <si>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</si>
  <si>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</si>
  <si>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</si>
  <si>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</si>
  <si>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</si>
  <si>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</si>
  <si>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</si>
  <si>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</si>
  <si>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</si>
  <si>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</si>
  <si>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</si>
  <si>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</si>
  <si>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</si>
  <si>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</si>
  <si>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</si>
  <si>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</si>
  <si>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</si>
  <si>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</si>
  <si>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</si>
  <si>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</si>
  <si>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</si>
  <si>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</si>
  <si>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</si>
  <si>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</si>
  <si>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</si>
  <si>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</si>
  <si>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</si>
  <si>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</si>
  <si>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</si>
  <si>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</si>
  <si>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</si>
  <si>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</si>
  <si>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</si>
  <si>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</si>
  <si>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</si>
  <si>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</si>
  <si>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</si>
  <si>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</si>
  <si>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</si>
  <si>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</si>
  <si>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</si>
  <si>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</si>
  <si>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</si>
  <si>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</si>
  <si>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</si>
  <si>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</si>
  <si>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</si>
  <si>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</si>
  <si>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</si>
  <si>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</si>
  <si>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</si>
  <si>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</si>
  <si>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</si>
  <si>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</si>
  <si>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</si>
  <si>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</si>
  <si>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</si>
  <si>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</si>
  <si>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</si>
  <si>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</si>
  <si>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</si>
  <si>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</si>
  <si>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</si>
  <si>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</si>
  <si>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</si>
  <si>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</si>
  <si>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</si>
  <si>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</si>
  <si>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</si>
  <si>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</si>
  <si>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</si>
  <si>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</si>
  <si>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</si>
  <si>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</si>
  <si>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</si>
  <si>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</si>
  <si>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</si>
  <si>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</si>
  <si>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</si>
  <si>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</si>
  <si>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</si>
  <si>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</si>
  <si>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</si>
  <si>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</si>
  <si>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</si>
  <si>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</si>
  <si>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</si>
  <si>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</si>
  <si>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</si>
  <si>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</si>
  <si>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</si>
  <si>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</si>
  <si>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</si>
  <si>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</si>
  <si>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</si>
  <si>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</si>
  <si>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</si>
  <si>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</si>
  <si>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</si>
  <si>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</si>
  <si>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</si>
  <si>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</si>
  <si>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</si>
  <si>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</si>
  <si>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</si>
  <si>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</si>
  <si>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</si>
  <si>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</si>
  <si>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</si>
  <si>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</si>
  <si>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</si>
  <si>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</si>
  <si>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</si>
  <si>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</si>
  <si>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</si>
  <si>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</si>
  <si>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</si>
  <si>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</si>
  <si>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</si>
  <si>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</si>
  <si>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</si>
  <si>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</si>
  <si>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</si>
  <si>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</si>
  <si>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</si>
  <si>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</si>
  <si>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</si>
  <si>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</si>
  <si>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</si>
  <si>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</si>
  <si>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</si>
  <si>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</si>
  <si>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</si>
  <si>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</si>
  <si>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</si>
  <si>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</si>
  <si>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</si>
  <si>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</si>
  <si>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</si>
  <si>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</si>
  <si>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</si>
  <si>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</si>
  <si>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</si>
  <si>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</si>
  <si>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</si>
  <si>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</si>
  <si>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</si>
  <si>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</si>
  <si>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</si>
  <si>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</si>
  <si>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</si>
  <si>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</si>
  <si>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</si>
  <si>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</si>
  <si>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</si>
  <si>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</si>
  <si>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</si>
  <si>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</si>
  <si>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</si>
  <si>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</si>
  <si>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</si>
  <si>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</si>
  <si>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</si>
  <si>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</si>
  <si>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</si>
  <si>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</si>
  <si>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</si>
  <si>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</si>
  <si>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</si>
  <si>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</si>
  <si>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</si>
  <si>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</si>
  <si>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</si>
  <si>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</si>
  <si>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</si>
  <si>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</si>
  <si>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</si>
  <si>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</si>
  <si>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</si>
  <si>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</si>
  <si>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</si>
  <si>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</si>
  <si>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</si>
  <si>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</si>
  <si>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</si>
  <si>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</si>
  <si>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</si>
  <si>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</si>
  <si>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</si>
  <si>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</si>
  <si>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</si>
  <si>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</si>
  <si>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</si>
  <si>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</si>
  <si>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</si>
  <si>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</si>
  <si>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</si>
  <si>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</si>
  <si>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</si>
  <si>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</si>
  <si>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</si>
  <si>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</si>
  <si>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</si>
  <si>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</si>
  <si>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</si>
  <si>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</si>
  <si>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</si>
  <si>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</si>
  <si>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</si>
  <si>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</si>
  <si>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</si>
  <si>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</si>
  <si>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</si>
  <si>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</si>
  <si>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</si>
  <si>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</si>
  <si>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</si>
  <si>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</si>
  <si>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</si>
  <si>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</si>
  <si>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</si>
  <si>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</si>
  <si>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</si>
  <si>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</si>
  <si>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</si>
  <si>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</si>
  <si>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</si>
  <si>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</si>
  <si>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</si>
  <si>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</si>
  <si>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</si>
  <si>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</si>
  <si>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</si>
  <si>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</si>
  <si>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</si>
  <si>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</si>
  <si>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</si>
  <si>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</si>
  <si>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</si>
  <si>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</si>
  <si>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</si>
  <si>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</si>
  <si>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</si>
  <si>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</si>
  <si>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</si>
  <si>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</si>
  <si>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</si>
  <si>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</si>
  <si>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</si>
  <si>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</si>
  <si>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</si>
  <si>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</si>
  <si>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</si>
  <si>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</si>
  <si>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</si>
  <si>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</si>
  <si>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</si>
  <si>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</si>
  <si>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</si>
  <si>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</si>
  <si>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</si>
  <si>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</si>
  <si>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</si>
  <si>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</si>
  <si>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</si>
  <si>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</si>
  <si>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</si>
  <si>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</si>
  <si>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</si>
  <si>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</si>
  <si>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</si>
  <si>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</si>
  <si>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</si>
  <si>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</si>
  <si>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</si>
  <si>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</si>
  <si>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</si>
  <si>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</si>
  <si>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</si>
  <si>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</si>
  <si>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</si>
  <si>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</si>
  <si>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</si>
  <si>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</si>
  <si>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</si>
  <si>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</si>
  <si>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</si>
  <si>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</si>
  <si>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</si>
  <si>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</si>
  <si>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</si>
  <si>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</si>
  <si>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</si>
  <si>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</si>
  <si>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</si>
  <si>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</si>
  <si>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</si>
  <si>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</si>
  <si>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</si>
  <si>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</si>
  <si>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</si>
  <si>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</si>
  <si>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</si>
  <si>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</si>
  <si>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</si>
  <si>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</si>
  <si>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</si>
  <si>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</si>
  <si>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</si>
  <si>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</si>
  <si>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</si>
  <si>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</si>
  <si>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</si>
  <si>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</si>
  <si>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</si>
  <si>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</si>
  <si>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</si>
  <si>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</si>
  <si>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</si>
  <si>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</si>
  <si>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</si>
  <si>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</si>
  <si>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</si>
  <si>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</si>
  <si>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</si>
  <si>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</si>
  <si>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</si>
  <si>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</si>
  <si>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</si>
  <si>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</si>
  <si>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</si>
  <si>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</si>
  <si>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</si>
  <si>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</si>
  <si>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</si>
  <si>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</si>
  <si>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</si>
  <si>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</si>
  <si>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</si>
  <si>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</si>
  <si>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</si>
  <si>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</si>
  <si>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</si>
  <si>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</si>
  <si>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</si>
  <si>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</si>
  <si>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</si>
  <si>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</si>
  <si>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</si>
  <si>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</si>
  <si>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</si>
  <si>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</si>
  <si>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</si>
  <si>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</si>
  <si>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</si>
  <si>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</si>
  <si>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</si>
  <si>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</si>
  <si>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</si>
  <si>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</si>
  <si>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</si>
  <si>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</si>
  <si>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</si>
  <si>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</si>
  <si>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</si>
  <si>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</si>
  <si>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</si>
  <si>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</si>
  <si>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</si>
  <si>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</si>
  <si>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</si>
  <si>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</si>
  <si>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</si>
  <si>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</si>
  <si>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</si>
  <si>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</si>
  <si>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</si>
  <si>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</si>
  <si>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</si>
  <si>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</si>
  <si>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</si>
  <si>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</si>
  <si>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</si>
  <si>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</si>
  <si>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</si>
  <si>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</si>
  <si>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</si>
  <si>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</si>
  <si>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</si>
  <si>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</si>
  <si>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</si>
  <si>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</si>
  <si>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</si>
  <si>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</si>
  <si>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</si>
  <si>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</si>
  <si>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</si>
  <si>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</si>
  <si>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</si>
  <si>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</si>
  <si>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</si>
  <si>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</si>
  <si>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</si>
  <si>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</si>
  <si>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</si>
  <si>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</si>
  <si>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</si>
  <si>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</si>
  <si>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</si>
  <si>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</si>
  <si>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</si>
  <si>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</si>
  <si>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</si>
  <si>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</si>
  <si>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</si>
  <si>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</si>
  <si>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</si>
  <si>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</si>
  <si>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</si>
  <si>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</si>
  <si>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</si>
  <si>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</si>
  <si>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</si>
  <si>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</si>
  <si>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</si>
  <si>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</si>
  <si>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</si>
  <si>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</si>
  <si>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</si>
  <si>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</si>
  <si>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</si>
  <si>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</si>
  <si>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</si>
  <si>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</si>
  <si>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</si>
  <si>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</si>
  <si>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</si>
  <si>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</si>
  <si>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</si>
  <si>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</si>
  <si>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</si>
  <si>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</si>
  <si>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</si>
  <si>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</si>
  <si>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</si>
  <si>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</si>
  <si>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</si>
  <si>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</si>
  <si>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</si>
  <si>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</si>
  <si>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</si>
  <si>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</si>
  <si>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</si>
  <si>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</si>
  <si>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</si>
  <si>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</si>
  <si>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</si>
  <si>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</si>
  <si>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</si>
  <si>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</si>
  <si>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</si>
  <si>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</si>
  <si>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</si>
  <si>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</si>
  <si>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</si>
  <si>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</si>
  <si>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</si>
  <si>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</si>
  <si>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</si>
  <si>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</si>
  <si>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</si>
  <si>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</si>
  <si>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</si>
  <si>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</si>
  <si>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</si>
  <si>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</si>
  <si>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</si>
  <si>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</si>
  <si>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</si>
  <si>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</si>
  <si>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</si>
  <si>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</si>
  <si>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</si>
  <si>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</si>
  <si>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</si>
  <si>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</si>
  <si>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</si>
  <si>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</si>
  <si>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</si>
  <si>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</si>
  <si>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</si>
  <si>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</si>
  <si>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</si>
  <si>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</si>
  <si>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</si>
  <si>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</si>
  <si>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</si>
  <si>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</si>
  <si>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</si>
  <si>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</si>
  <si>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</si>
  <si>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</si>
  <si>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</si>
  <si>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</si>
  <si>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</si>
  <si>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</si>
  <si>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</si>
  <si>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</si>
  <si>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</si>
  <si>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</si>
  <si>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</si>
  <si>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</si>
  <si>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</si>
  <si>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</si>
  <si>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</si>
  <si>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</si>
  <si>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</si>
  <si>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</si>
  <si>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</si>
  <si>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</si>
  <si>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</si>
  <si>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</si>
  <si>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</si>
  <si>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</si>
  <si>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</si>
  <si>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</si>
  <si>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</si>
  <si>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</si>
  <si>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</si>
  <si>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</si>
  <si>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</si>
  <si>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</si>
  <si>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</si>
  <si>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</si>
  <si>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</si>
  <si>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</si>
  <si>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</si>
  <si>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</si>
  <si>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</si>
  <si>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</si>
  <si>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</si>
  <si>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</si>
  <si>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</si>
  <si>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</si>
  <si>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</si>
  <si>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</si>
  <si>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</si>
  <si>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</si>
  <si>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</si>
  <si>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</si>
  <si>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</si>
  <si>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</si>
  <si>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</si>
  <si>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</si>
  <si>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</si>
  <si>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</si>
  <si>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</si>
  <si>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</si>
  <si>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</si>
  <si>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</si>
  <si>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</si>
  <si>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</si>
  <si>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</si>
  <si>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</si>
  <si>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</si>
  <si>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</si>
  <si>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</si>
  <si>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</si>
  <si>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</si>
  <si>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</si>
  <si>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</si>
  <si>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</si>
  <si>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</si>
  <si>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</si>
  <si>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</si>
  <si>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</si>
  <si>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</si>
  <si>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</si>
  <si>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</si>
  <si>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</si>
  <si>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</si>
  <si>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</si>
  <si>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</si>
  <si>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</si>
  <si>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</si>
  <si>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</si>
  <si>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</si>
  <si>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</si>
  <si>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</si>
  <si>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</si>
  <si>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</si>
  <si>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</si>
  <si>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</si>
  <si>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</si>
  <si>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</si>
  <si>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</si>
  <si>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</si>
  <si>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</si>
  <si>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</si>
  <si>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</si>
  <si>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</si>
  <si>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</si>
  <si>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</si>
  <si>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</si>
  <si>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</si>
  <si>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</si>
  <si>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</si>
  <si>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</si>
  <si>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</si>
  <si>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</si>
  <si>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</si>
  <si>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</si>
  <si>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</si>
  <si>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</si>
  <si>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</si>
  <si>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</si>
  <si>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</si>
  <si>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</si>
  <si>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</si>
  <si>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</si>
  <si>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</si>
  <si>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</si>
  <si>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</si>
  <si>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</si>
  <si>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</si>
  <si>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</si>
  <si>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</si>
  <si>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</si>
  <si>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</si>
  <si>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</si>
  <si>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</si>
  <si>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</si>
  <si>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</si>
  <si>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</si>
  <si>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</si>
  <si>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</si>
  <si>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</si>
  <si>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</si>
  <si>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</si>
  <si>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</si>
  <si>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</si>
  <si>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</si>
  <si>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</si>
  <si>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</si>
  <si>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</si>
  <si>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</si>
  <si>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</si>
  <si>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</si>
  <si>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</si>
  <si>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</si>
  <si>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</si>
  <si>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</si>
  <si>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</si>
  <si>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</si>
  <si>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</si>
  <si>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</si>
  <si>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</si>
  <si>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</si>
  <si>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</si>
  <si>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</si>
  <si>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</si>
  <si>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</si>
  <si>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</si>
  <si>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</si>
  <si>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</si>
  <si>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</si>
  <si>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</si>
  <si>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</si>
  <si>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</si>
  <si>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</si>
  <si>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</si>
  <si>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</si>
  <si>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</si>
  <si>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</si>
  <si>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</si>
  <si>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</si>
  <si>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</si>
  <si>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</si>
  <si>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</si>
  <si>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</si>
  <si>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</si>
  <si>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</si>
  <si>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</si>
  <si>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</si>
  <si>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</si>
  <si>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</si>
  <si>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</si>
  <si>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</si>
  <si>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</si>
  <si>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</si>
  <si>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</si>
  <si>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</si>
  <si>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</si>
  <si>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</si>
  <si>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</si>
  <si>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</si>
  <si>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</si>
  <si>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</si>
  <si>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</si>
  <si>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</si>
  <si>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</si>
  <si>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</si>
  <si>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</si>
  <si>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</si>
  <si>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</si>
  <si>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</si>
  <si>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</si>
  <si>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</si>
  <si>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</si>
  <si>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</si>
  <si>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</si>
  <si>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</si>
  <si>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</si>
  <si>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</si>
  <si>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</si>
  <si>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</si>
  <si>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</si>
  <si>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</si>
  <si>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</si>
  <si>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</si>
  <si>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</si>
  <si>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</si>
  <si>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</si>
  <si>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</si>
  <si>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</si>
  <si>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</si>
  <si>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</si>
  <si>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</si>
  <si>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</si>
  <si>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</si>
  <si>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</si>
  <si>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</si>
  <si>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</si>
  <si>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</si>
  <si>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</si>
  <si>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</si>
  <si>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</si>
  <si>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</si>
  <si>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</si>
  <si>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</si>
  <si>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</si>
  <si>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</si>
  <si>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</si>
  <si>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</si>
  <si>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</si>
  <si>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</si>
  <si>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</si>
  <si>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</si>
  <si>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</si>
  <si>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</si>
  <si>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</si>
  <si>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</si>
  <si>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</si>
  <si>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</si>
  <si>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</si>
  <si>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</si>
  <si>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</si>
  <si>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</si>
  <si>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</si>
  <si>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</si>
  <si>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</si>
  <si>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</si>
  <si>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</si>
  <si>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</si>
  <si>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</si>
  <si>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</si>
  <si>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</si>
  <si>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</si>
  <si>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</si>
  <si>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</si>
  <si>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</si>
  <si>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</si>
  <si>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</si>
  <si>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</si>
  <si>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</si>
  <si>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</si>
  <si>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</si>
  <si>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</si>
  <si>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</si>
  <si>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</si>
  <si>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</si>
  <si>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</si>
  <si>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</si>
  <si>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</si>
  <si>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</si>
  <si>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</si>
  <si>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</si>
  <si>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</si>
  <si>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</si>
  <si>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</si>
  <si>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</si>
  <si>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</si>
  <si>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</si>
  <si>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</si>
  <si>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</si>
  <si>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</si>
  <si>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</si>
  <si>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</si>
  <si>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</si>
  <si>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</si>
  <si>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</si>
  <si>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</si>
  <si>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</si>
  <si>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</si>
  <si>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</si>
  <si>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</si>
  <si>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</si>
  <si>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</si>
  <si>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</si>
  <si>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</si>
  <si>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</si>
  <si>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</si>
  <si>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</si>
  <si>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</si>
  <si>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</si>
  <si>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</si>
  <si>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</si>
  <si>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</si>
  <si>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</si>
  <si>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</si>
  <si>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</si>
  <si>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</si>
  <si>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</si>
  <si>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</si>
  <si>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</si>
  <si>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</si>
  <si>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</si>
  <si>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</si>
  <si>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</si>
  <si>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</si>
  <si>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</si>
  <si>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</si>
  <si>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</si>
  <si>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</si>
  <si>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</si>
  <si>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</si>
  <si>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</si>
  <si>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</si>
  <si>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</si>
  <si>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</si>
  <si>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</si>
  <si>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</si>
  <si>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</si>
  <si>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</si>
  <si>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</si>
  <si>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</si>
  <si>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</si>
  <si>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</si>
  <si>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</si>
  <si>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</si>
  <si>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</si>
  <si>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</si>
  <si>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</si>
  <si>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</si>
  <si>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</si>
  <si>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</si>
  <si>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</si>
  <si>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</si>
  <si>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</si>
  <si>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</si>
  <si>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</si>
  <si>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</si>
  <si>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</si>
  <si>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</si>
  <si>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</si>
  <si>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</si>
  <si>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</si>
  <si>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</si>
  <si>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</si>
  <si>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</si>
  <si>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</si>
  <si>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</si>
  <si>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</si>
  <si>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</si>
  <si>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</si>
  <si>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</si>
  <si>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</si>
  <si>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</si>
  <si>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</si>
  <si>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</si>
  <si>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</si>
  <si>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</si>
  <si>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</si>
  <si>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</si>
  <si>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</si>
  <si>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</si>
  <si>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</si>
  <si>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</si>
  <si>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</si>
  <si>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</si>
  <si>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</si>
  <si>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</si>
  <si>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</si>
  <si>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</si>
  <si>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</si>
  <si>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</si>
  <si>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</si>
  <si>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</si>
  <si>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</si>
  <si>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</si>
  <si>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</si>
  <si>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</si>
  <si>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</si>
  <si>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</si>
  <si>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</si>
  <si>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</si>
  <si>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</si>
  <si>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</si>
  <si>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</si>
  <si>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</si>
  <si>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</si>
  <si>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</si>
  <si>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</si>
  <si>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</si>
  <si>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</si>
  <si>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</si>
  <si>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</si>
  <si>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</si>
  <si>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</si>
  <si>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</si>
  <si>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</si>
  <si>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</si>
  <si>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</si>
  <si>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</si>
  <si>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</si>
  <si>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</si>
  <si>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</si>
  <si>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</si>
  <si>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</si>
  <si>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</si>
  <si>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</si>
  <si>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</si>
  <si>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</si>
  <si>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</si>
  <si>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</si>
  <si>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</si>
  <si>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</si>
  <si>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</si>
  <si>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</si>
  <si>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</si>
  <si>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</si>
  <si>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</si>
  <si>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</si>
  <si>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</si>
  <si>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</si>
  <si>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</si>
  <si>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</si>
  <si>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</si>
  <si>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</si>
  <si>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</si>
  <si>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</si>
  <si>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</si>
  <si>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</si>
  <si>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</si>
  <si>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</si>
  <si>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</si>
  <si>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</si>
  <si>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</si>
  <si>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</si>
  <si>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</si>
  <si>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</si>
  <si>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</si>
  <si>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</si>
  <si>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</si>
  <si>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</si>
  <si>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</si>
  <si>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</si>
  <si>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</si>
  <si>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</si>
  <si>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</si>
  <si>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</si>
  <si>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</si>
  <si>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</si>
  <si>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</si>
  <si>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</si>
  <si>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</si>
  <si>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</si>
  <si>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</si>
  <si>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</si>
  <si>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</si>
  <si>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</si>
  <si>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</si>
  <si>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</si>
  <si>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</si>
  <si>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</si>
  <si>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</si>
  <si>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</si>
  <si>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</si>
  <si>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</si>
  <si>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</si>
  <si>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</si>
  <si>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</si>
  <si>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</si>
  <si>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</si>
  <si>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</si>
  <si>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</si>
  <si>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</si>
  <si>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</si>
  <si>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</si>
  <si>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</si>
  <si>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</si>
  <si>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</si>
  <si>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</si>
  <si>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</si>
  <si>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</si>
  <si>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</si>
  <si>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</si>
  <si>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</si>
  <si>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</si>
  <si>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</si>
  <si>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</si>
  <si>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</si>
  <si>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</si>
  <si>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</si>
  <si>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</si>
  <si>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</si>
  <si>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</si>
  <si>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</si>
  <si>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</si>
  <si>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</si>
  <si>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</si>
  <si>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</si>
  <si>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</si>
  <si>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</si>
  <si>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</si>
  <si>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</si>
  <si>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</si>
  <si>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</si>
  <si>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</si>
  <si>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</si>
  <si>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</si>
  <si>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</si>
  <si>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</si>
  <si>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</si>
  <si>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</si>
  <si>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</si>
  <si>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</si>
  <si>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</si>
  <si>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</si>
  <si>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</si>
  <si>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</si>
  <si>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</si>
  <si>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</si>
  <si>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</si>
  <si>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</si>
  <si>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</si>
  <si>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</si>
  <si>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</si>
  <si>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</si>
  <si>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</si>
  <si>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</si>
  <si>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</si>
  <si>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</si>
  <si>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</si>
  <si>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</si>
  <si>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</si>
  <si>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</si>
  <si>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</si>
  <si>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</si>
  <si>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</si>
  <si>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</si>
  <si>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</si>
  <si>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</si>
  <si>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</si>
  <si>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</si>
  <si>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</si>
  <si>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</si>
  <si>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</si>
  <si>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</si>
  <si>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</si>
  <si>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</si>
  <si>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</si>
  <si>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</si>
  <si>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</si>
  <si>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</si>
  <si>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</si>
  <si>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</si>
  <si>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</si>
  <si>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</si>
  <si>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</si>
  <si>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</si>
  <si>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</si>
  <si>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</si>
  <si>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</si>
  <si>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</si>
  <si>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</si>
  <si>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</si>
  <si>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</si>
  <si>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</si>
  <si>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</si>
  <si>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</si>
  <si>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</si>
  <si>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</si>
  <si>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</si>
  <si>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</si>
  <si>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</si>
  <si>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</si>
  <si>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</si>
  <si>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</si>
  <si>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</si>
  <si>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</si>
  <si>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</si>
  <si>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</si>
  <si>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</si>
  <si>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</si>
  <si>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</si>
  <si>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</si>
  <si>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</si>
  <si>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</si>
  <si>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</si>
  <si>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</si>
  <si>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</si>
  <si>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</si>
  <si>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</si>
  <si>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</si>
  <si>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</si>
  <si>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</si>
  <si>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</si>
  <si>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</si>
  <si>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</si>
  <si>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</si>
  <si>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</si>
  <si>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</si>
  <si>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</si>
  <si>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</si>
  <si>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</si>
  <si>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</si>
  <si>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</si>
  <si>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</si>
  <si>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</si>
  <si>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</si>
  <si>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</si>
  <si>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</si>
  <si>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</si>
  <si>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</si>
  <si>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</si>
  <si>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</si>
  <si>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</si>
  <si>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</si>
  <si>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</si>
  <si>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</si>
  <si>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</si>
  <si>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</si>
  <si>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</si>
  <si>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</si>
  <si>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</si>
  <si>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</si>
  <si>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</si>
  <si>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</si>
  <si>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</si>
  <si>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</si>
  <si>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</si>
  <si>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</si>
  <si>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</si>
  <si>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</si>
  <si>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</si>
  <si>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</si>
  <si>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</si>
  <si>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</si>
  <si>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</si>
  <si>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</si>
  <si>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</si>
  <si>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</si>
  <si>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</si>
  <si>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</si>
  <si>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</si>
  <si>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</si>
  <si>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</si>
  <si>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</si>
  <si>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</si>
  <si>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</si>
  <si>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</si>
  <si>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</si>
  <si>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</si>
  <si>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</si>
  <si>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</si>
  <si>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</si>
  <si>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</si>
  <si>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</si>
  <si>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</si>
  <si>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</si>
  <si>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</si>
  <si>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</si>
  <si>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</si>
  <si>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</si>
  <si>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</si>
  <si>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</si>
  <si>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</si>
  <si>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</si>
  <si>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</si>
  <si>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</si>
  <si>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</si>
  <si>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</si>
  <si>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</si>
  <si>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</si>
  <si>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</si>
  <si>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</si>
  <si>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</si>
  <si>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</si>
  <si>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</si>
  <si>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</si>
  <si>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</si>
  <si>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</si>
  <si>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</si>
  <si>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</si>
  <si>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</si>
  <si>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</si>
  <si>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</si>
  <si>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</si>
  <si>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</si>
  <si>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</si>
  <si>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</si>
  <si>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</si>
  <si>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</si>
  <si>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</si>
  <si>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</si>
  <si>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</si>
  <si>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</si>
  <si>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</si>
  <si>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</si>
  <si>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</si>
  <si>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</si>
  <si>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</si>
  <si>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</si>
  <si>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</si>
  <si>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</si>
  <si>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</si>
  <si>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</si>
  <si>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</si>
  <si>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</si>
  <si>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</si>
  <si>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</si>
  <si>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</si>
  <si>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</si>
  <si>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</si>
  <si>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</si>
  <si>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</si>
  <si>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</si>
  <si>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</si>
  <si>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</si>
  <si>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</si>
  <si>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</si>
  <si>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</si>
  <si>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</si>
  <si>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</si>
  <si>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</si>
  <si>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</si>
  <si>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</si>
  <si>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</si>
  <si>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</si>
  <si>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</si>
  <si>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</si>
  <si>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</si>
  <si>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</si>
  <si>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</si>
  <si>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</si>
  <si>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</si>
  <si>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</si>
  <si>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</si>
  <si>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</si>
  <si>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</si>
  <si>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</si>
  <si>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</si>
  <si>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</si>
  <si>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</si>
  <si>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</si>
  <si>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</si>
  <si>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</si>
  <si>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</si>
  <si>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</si>
  <si>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</si>
  <si>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</si>
  <si>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</si>
  <si>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</si>
  <si>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</si>
  <si>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</si>
  <si>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</si>
  <si>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</si>
  <si>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</si>
  <si>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</si>
  <si>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</si>
  <si>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</si>
  <si>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</si>
  <si>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</si>
  <si>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</si>
  <si>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</si>
  <si>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</si>
  <si>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</si>
  <si>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</si>
  <si>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</si>
  <si>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</si>
  <si>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</si>
  <si>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</si>
  <si>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</si>
  <si>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</si>
  <si>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</si>
  <si>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</si>
  <si>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</si>
  <si>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</si>
  <si>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</si>
  <si>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</si>
  <si>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</si>
  <si>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</si>
  <si>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</si>
  <si>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</si>
  <si>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</si>
  <si>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</si>
  <si>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</si>
  <si>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</si>
  <si>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</si>
  <si>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</si>
  <si>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</si>
  <si>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</si>
  <si>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</si>
  <si>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</si>
  <si>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</si>
  <si>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</si>
  <si>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</si>
  <si>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</si>
  <si>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</si>
  <si>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</si>
  <si>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</si>
  <si>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</si>
  <si>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</si>
  <si>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</si>
  <si>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</si>
  <si>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</si>
  <si>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</si>
  <si>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</si>
  <si>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</si>
  <si>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</si>
  <si>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</si>
  <si>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</si>
  <si>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</si>
  <si>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</si>
  <si>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</si>
  <si>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</si>
  <si>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</si>
  <si>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</si>
  <si>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</si>
  <si>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</si>
  <si>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</si>
  <si>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</si>
  <si>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</si>
  <si>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</si>
  <si>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</si>
  <si>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</si>
  <si>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</si>
  <si>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</si>
  <si>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</si>
  <si>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</si>
  <si>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</si>
  <si>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</si>
  <si>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</si>
  <si>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</si>
  <si>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</si>
  <si>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</si>
  <si>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</si>
  <si>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</si>
  <si>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</si>
  <si>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</si>
  <si>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</si>
  <si>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</si>
  <si>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</si>
  <si>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</si>
  <si>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</si>
  <si>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</si>
  <si>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</si>
  <si>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</si>
  <si>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</si>
  <si>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</si>
  <si>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</si>
  <si>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</si>
  <si>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</si>
  <si>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</si>
  <si>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</si>
  <si>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</si>
  <si>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</si>
  <si>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</si>
  <si>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</si>
  <si>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</si>
  <si>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</si>
  <si>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</si>
  <si>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</si>
  <si>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</si>
  <si>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</si>
  <si>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</si>
  <si>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</si>
  <si>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</si>
  <si>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</si>
  <si>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</si>
  <si>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</si>
  <si>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</si>
  <si>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</si>
  <si>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</si>
  <si>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</si>
  <si>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</si>
  <si>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</si>
  <si>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</si>
  <si>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</si>
  <si>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</si>
  <si>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</si>
  <si>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</si>
  <si>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</si>
  <si>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</si>
  <si>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</si>
  <si>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</si>
  <si>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</si>
  <si>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</si>
  <si>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</si>
  <si>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</si>
  <si>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</si>
  <si>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</si>
  <si>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</si>
  <si>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</si>
  <si>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</si>
  <si>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</si>
  <si>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</si>
  <si>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</si>
  <si>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</si>
  <si>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</si>
  <si>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</si>
  <si>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</si>
  <si>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</si>
  <si>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</si>
  <si>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</si>
  <si>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</si>
  <si>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</si>
  <si>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</si>
  <si>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</si>
  <si>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</si>
  <si>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</si>
  <si>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</si>
  <si>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</si>
  <si>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</si>
  <si>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</si>
  <si>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</si>
  <si>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</si>
  <si>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</si>
  <si>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</si>
  <si>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</si>
  <si>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</si>
  <si>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</si>
  <si>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</si>
  <si>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</si>
  <si>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</si>
  <si>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</si>
  <si>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</si>
  <si>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</si>
  <si>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</si>
  <si>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</si>
  <si>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</si>
  <si>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</si>
  <si>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</si>
  <si>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</si>
  <si>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</si>
  <si>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</si>
  <si>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</si>
  <si>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</si>
  <si>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</si>
  <si>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</si>
  <si>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</si>
  <si>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</si>
  <si>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</si>
  <si>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</si>
  <si>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</si>
  <si>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</si>
  <si>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</si>
  <si>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</si>
  <si>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</si>
  <si>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</si>
  <si>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</si>
  <si>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</si>
  <si>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</si>
  <si>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</si>
  <si>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</si>
  <si>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</si>
  <si>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</si>
  <si>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</si>
  <si>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</si>
  <si>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</si>
  <si>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</si>
  <si>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</si>
  <si>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</si>
  <si>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</si>
  <si>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</si>
  <si>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</si>
  <si>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</si>
  <si>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</si>
  <si>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</si>
  <si>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</si>
  <si>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</si>
  <si>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</si>
  <si>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</si>
  <si>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</si>
  <si>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</si>
  <si>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</si>
  <si>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</si>
  <si>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</si>
  <si>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</si>
  <si>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</si>
  <si>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</si>
  <si>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</si>
  <si>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</si>
  <si>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</si>
  <si>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</si>
  <si>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</si>
  <si>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</si>
  <si>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</si>
  <si>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</si>
  <si>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</si>
  <si>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</si>
  <si>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</si>
  <si>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</si>
  <si>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</si>
  <si>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</si>
  <si>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</si>
  <si>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</si>
  <si>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</si>
  <si>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</si>
  <si>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</si>
  <si>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</si>
  <si>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</si>
  <si>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</si>
  <si>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</si>
  <si>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</si>
  <si>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</si>
  <si>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</si>
  <si>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</si>
  <si>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</si>
  <si>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</si>
  <si>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</si>
  <si>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</si>
  <si>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</si>
  <si>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</si>
  <si>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</si>
  <si>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</si>
  <si>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</si>
  <si>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</si>
  <si>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</si>
  <si>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</si>
  <si>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</si>
  <si>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</si>
  <si>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</si>
  <si>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</si>
  <si>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</si>
  <si>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</si>
  <si>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</si>
  <si>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</si>
  <si>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</si>
  <si>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</si>
  <si>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</si>
  <si>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</si>
  <si>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</si>
  <si>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</si>
  <si>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</si>
  <si>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</si>
  <si>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</si>
  <si>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</si>
  <si>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</si>
  <si>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</si>
  <si>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</si>
  <si>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</si>
  <si>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</si>
  <si>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</si>
  <si>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</si>
  <si>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</si>
  <si>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</si>
  <si>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</si>
  <si>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</si>
  <si>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</si>
  <si>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</si>
  <si>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</si>
  <si>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</si>
  <si>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</si>
  <si>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</si>
  <si>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</si>
  <si>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</si>
  <si>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</si>
  <si>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</si>
  <si>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</si>
  <si>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</si>
  <si>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</si>
  <si>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</si>
  <si>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</si>
  <si>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</si>
  <si>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</si>
  <si>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</si>
  <si>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</si>
  <si>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</si>
  <si>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</si>
  <si>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</si>
  <si>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</si>
  <si>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</si>
  <si>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</si>
  <si>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</si>
  <si>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</si>
  <si>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</si>
  <si>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</si>
  <si>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</si>
  <si>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</si>
  <si>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</si>
  <si>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</si>
  <si>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</si>
  <si>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</si>
  <si>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</si>
  <si>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</si>
  <si>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</si>
  <si>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</si>
  <si>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</si>
  <si>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</si>
  <si>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</si>
  <si>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</si>
  <si>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</si>
  <si>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</si>
  <si>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</si>
  <si>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</si>
  <si>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</si>
  <si>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</si>
  <si>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</si>
  <si>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</si>
  <si>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</si>
  <si>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</si>
  <si>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</si>
  <si>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</si>
  <si>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</si>
  <si>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</si>
  <si>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</si>
  <si>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</si>
  <si>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</si>
  <si>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</si>
  <si>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</si>
  <si>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</si>
  <si>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</si>
  <si>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</si>
  <si>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</si>
  <si>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</si>
  <si>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</si>
  <si>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</si>
  <si>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</si>
  <si>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</si>
  <si>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</si>
  <si>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</si>
  <si>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</si>
  <si>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</si>
  <si>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</si>
  <si>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</si>
  <si>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</si>
  <si>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PCM-20251123-00000687</t>
  </si>
  <si>
    <t>ETA 60min</t>
  </si>
  <si>
    <t>PCM-20251123-00000684</t>
  </si>
  <si>
    <t xml:space="preserve"> 2025-11-23 09:33:26</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</si>
  <si>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</si>
  <si>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</si>
  <si>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</si>
  <si>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</si>
  <si>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</si>
  <si>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</si>
  <si>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</si>
  <si>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</si>
  <si>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</si>
  <si>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</si>
  <si>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</si>
  <si>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</si>
  <si>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</si>
  <si>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</si>
  <si>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</si>
  <si>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</si>
  <si>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</si>
  <si>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</si>
  <si>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</si>
  <si>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</si>
  <si>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</si>
  <si>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</si>
  <si>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</si>
  <si>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</si>
  <si>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</si>
  <si>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</si>
  <si>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</si>
  <si>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</si>
  <si>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</si>
  <si>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</si>
  <si>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</si>
  <si>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</si>
  <si>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</si>
  <si>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</si>
  <si>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</si>
  <si>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</si>
  <si>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</si>
  <si>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</si>
  <si>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</si>
  <si>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</si>
  <si>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</si>
  <si>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</si>
  <si>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</si>
  <si>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</si>
  <si>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</si>
  <si>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</si>
  <si>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</si>
  <si>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</si>
  <si>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</si>
  <si>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</si>
  <si>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</si>
  <si>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</si>
  <si>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</si>
  <si>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</si>
  <si>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</si>
  <si>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</si>
  <si>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</si>
  <si>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</si>
  <si>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</si>
  <si>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</si>
  <si>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</si>
  <si>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</si>
  <si>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</si>
  <si>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</si>
  <si>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</si>
  <si>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</si>
  <si>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</si>
  <si>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</si>
  <si>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</si>
  <si>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</si>
  <si>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</si>
  <si>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</si>
  <si>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</si>
  <si>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</si>
  <si>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</si>
  <si>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</si>
  <si>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</si>
  <si>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</si>
  <si>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</si>
  <si>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</si>
  <si>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</si>
  <si>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</si>
  <si>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</si>
  <si>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</si>
  <si>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ETA 10 km</t>
  </si>
  <si>
    <t>PCM-20251123-00000635</t>
  </si>
  <si>
    <t>ETA 30 km</t>
  </si>
  <si>
    <t xml:space="preserve"> PCM-20250215-00000830 </t>
  </si>
  <si>
    <t>LTE site still down and  site located in aramco area access issue need special permission</t>
  </si>
  <si>
    <t>NO PCM</t>
  </si>
  <si>
    <t>Family building access night door close // Team dispatched need 60 mins</t>
  </si>
  <si>
    <t>PCM-20251123-00000622</t>
  </si>
  <si>
    <t>ETA 60 mins</t>
  </si>
  <si>
    <t>PCM-20251123-00000691</t>
  </si>
  <si>
    <t>ETA 90 mins</t>
  </si>
  <si>
    <t>PCM-20251123-00000694</t>
  </si>
  <si>
    <t>Sceco Cut at Area, Team Save Hub Site NNL0146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</si>
  <si>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</si>
  <si>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</si>
  <si>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</si>
  <si>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</si>
  <si>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</si>
  <si>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</si>
  <si>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</si>
  <si>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</si>
  <si>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</si>
  <si>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</si>
  <si>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</si>
  <si>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</si>
  <si>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PCM-20251123-00000719</t>
  </si>
  <si>
    <t xml:space="preserve">ETA 50 min </t>
  </si>
  <si>
    <t xml:space="preserve">ETA 90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</si>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</sst>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0" fontId="18" fillId="7" borderId="5" xfId="0" applyFont="1" applyFill="1" applyBorder="1" applyAlignment="1">
      <alignment horizontal="center" vertical="center"/>
    </xf>
    <xf numFmtId="22" fontId="35" fillId="0" borderId="0" xfId="0" applyNumberFormat="1" applyFont="1"/>
    <xf numFmtId="22" fontId="34" fillId="0" borderId="0" xfId="0" applyNumberFormat="1" applyFont="1"/>
    <xf numFmtId="0" fontId="34" fillId="20" borderId="20" xfId="0" applyFont="1" applyFill="1" applyBorder="1" applyAlignment="1">
      <alignment wrapText="1"/>
    </xf>
    <xf numFmtId="0" fontId="0" fillId="0" borderId="0" xfId="0"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4" totalsRowShown="0" headerRowDxfId="48" dataDxfId="47" headerRowBorderDxfId="45" tableBorderDxfId="46" totalsRowBorderDxfId="44">
  <autoFilter ref="A1:L4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31" dataDxfId="30" headerRowBorderDxfId="28" tableBorderDxfId="29">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5" data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K19" sqref="K19"/>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321.47161145833525</v>
      </c>
      <c r="H2" s="76">
        <v>45662.943402777775</v>
      </c>
      <c r="I2" s="59" t="str">
        <f>IFERROR(VLOOKUP(D2,DB!A:F,6,0),"")</f>
        <v>Generator-SG</v>
      </c>
      <c r="J2" s="59" t="str">
        <f>IFERROR(VLOOKUP(D2,DB!A:G,7,0),"")</f>
        <v>Dead</v>
      </c>
      <c r="K2" s="67" t="s">
        <v>39022</v>
      </c>
      <c r="L2" s="65" t="str">
        <f>IFERROR(VLOOKUP(D2,DB!A:I,9,0),"")</f>
        <v>Latis</v>
      </c>
    </row>
    <row r="3" spans="1:15" ht="15" customHeight="1">
      <c r="A3" s="157" t="s">
        <v>39023</v>
      </c>
      <c r="B3" s="141" t="str">
        <f>IFERROR(VLOOKUP(D3,DB!A:K,11,0),"")</f>
        <v>R1</v>
      </c>
      <c r="C3" s="141">
        <v>1</v>
      </c>
      <c r="D3" s="133" t="s">
        <v>11239</v>
      </c>
      <c r="E3" s="63" t="s">
        <v>39021</v>
      </c>
      <c r="F3" s="143">
        <v>45984.405034722222</v>
      </c>
      <c r="G3" s="144">
        <f ca="1">IFERROR(NOW()-F3,"-")</f>
        <v>1.5002662039478309E-2</v>
      </c>
      <c r="H3" s="143">
        <v>45984.399328703701</v>
      </c>
      <c r="I3" s="141" t="str">
        <f>IFERROR(VLOOKUP(D3,DB!A:F,6,0),"")</f>
        <v>SCECO</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20362</v>
      </c>
      <c r="E4" s="63" t="s">
        <v>39021</v>
      </c>
      <c r="F4" s="143">
        <v>45984.403298611112</v>
      </c>
      <c r="G4" s="144">
        <f ca="1">IFERROR(NOW()-F4,"-")</f>
        <v>1.6738773148972541E-2</v>
      </c>
      <c r="H4" s="143" t="s">
        <v>39026</v>
      </c>
      <c r="I4" s="141" t="str">
        <f>IFERROR(VLOOKUP(D4,DB!A:F,6,0),"")</f>
        <v>Generator-SG</v>
      </c>
      <c r="J4" s="141" t="str">
        <f>IFERROR(VLOOKUP(D4,DB!A:G,7,0),"")</f>
        <v>Vandalized</v>
      </c>
      <c r="K4" s="145" t="s">
        <v>39027</v>
      </c>
      <c r="L4" s="146" t="str">
        <f>IFERROR(VLOOKUP(D4,DB!A:I,9,0),"")</f>
        <v>Latis</v>
      </c>
    </row>
    <row r="5" spans="1:15" ht="15" customHeight="1">
      <c r="A5" s="140"/>
      <c r="B5" s="141" t="str">
        <f>IFERROR(VLOOKUP(D5,DB!A:K,11,0),"")</f>
        <v/>
      </c>
      <c r="C5" s="141"/>
      <c r="D5" s="133"/>
      <c r="E5" s="142"/>
      <c r="F5" s="143"/>
      <c r="G5" s="144">
        <f ca="1">IFERROR(NOW()-F5,"-")</f>
        <v>45984.420037384261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45984.420037384261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45984.420037384261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45984.420037384261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45984.420037384261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45984.420037384261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45984.420037384261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45984.420037384261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45984.420037384261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45984.420037384261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45984.420037384261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45984.420037384261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45984.420037384261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45984.420037384261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45984.420037384261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45984.420037384261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45984.420037384261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45984.420037384261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45984.420037384261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45984.420037384261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45984.420037384261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45984.420037384261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45984.420037384261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45984.420037384261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45984.420037384261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45984.420037384261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45984.420037384261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45984.420037384261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45984.420037384261</v>
      </c>
      <c r="H33" s="143"/>
      <c r="I33" s="141" t="str">
        <f>IFERROR(VLOOKUP(D33,DB!A:F,6,0),"")</f>
        <v/>
      </c>
      <c r="J33" s="141" t="str">
        <f>IFERROR(VLOOKUP(D33,DB!A:G,7,0),"")</f>
        <v/>
      </c>
      <c r="K33" s="145"/>
      <c r="L33" s="146" t="str">
        <f>IFERROR(VLOOKUP(D33,DB!A:I,9,0),"")</f>
        <v/>
      </c>
    </row>
    <row r="34" spans="1:12" ht="15" customHeight="1">
      <c r="A34" s="147"/>
      <c r="B34" s="134" t="str">
        <f>IFERROR(VLOOKUP(D34,DB!A:K,11,0),"")</f>
        <v/>
      </c>
      <c r="C34" s="134"/>
      <c r="D34" s="148"/>
      <c r="E34" s="135"/>
      <c r="F34" s="136"/>
      <c r="G34" s="137">
        <f ca="1">IFERROR(NOW()-F34,"-")</f>
        <v>45984.420037384261</v>
      </c>
      <c r="H34" s="136"/>
      <c r="I34" s="134" t="str">
        <f>IFERROR(VLOOKUP(D34,DB!A:F,6,0),"")</f>
        <v/>
      </c>
      <c r="J34" s="134" t="str">
        <f>IFERROR(VLOOKUP(D34,DB!A:G,7,0),"")</f>
        <v/>
      </c>
      <c r="K34" s="138"/>
      <c r="L34" s="139" t="str">
        <f>IFERROR(VLOOKUP(D34,DB!A:I,9,0),"")</f>
        <v/>
      </c>
    </row>
  </sheetData>
  <customSheetViews>
    <customSheetView guid="{F6042A99-DD27-4453-835D-0834D95730CC}" filter="1" showAutoFilter="1">
      <pageMargins left="0" right="0" top="0" bottom="0" header="0" footer="0"/>
      <autoFilter ref="B1:M1" xr:uid="{A6FE855C-E53C-493A-AFF8-56BF8EE7768B}"/>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7" customFormat="1" ht="31.5" customHeight="1">
      <c r="A2" s="61" t="s">
        <v>39104</v>
      </c>
      <c r="B2" s="61" t="s">
        <v>27</v>
      </c>
      <c r="C2" s="61">
        <v>1</v>
      </c>
      <c r="D2" s="61" t="s">
        <v>19542</v>
      </c>
      <c r="E2" s="84" t="s">
        <v>39105</v>
      </c>
      <c r="F2" s="74">
        <v>45322.056979166664</v>
      </c>
      <c r="G2" s="75" t="s">
        <v>39106</v>
      </c>
      <c r="H2" s="86">
        <v>45322.050729166665</v>
      </c>
      <c r="I2" s="61" t="s">
        <v>88</v>
      </c>
      <c r="J2" s="61" t="s">
        <v>65</v>
      </c>
      <c r="K2" s="85"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4" t="s">
        <v>39021</v>
      </c>
      <c r="F3" s="74">
        <v>45824.999837962961</v>
      </c>
      <c r="G3" s="75">
        <f t="shared" ref="G3" ca="1" si="0">IFERROR(NOW()-F3,"-")</f>
        <v>159.42019942129991</v>
      </c>
      <c r="H3" s="74">
        <v>45824.993587962963</v>
      </c>
      <c r="I3" s="61" t="str">
        <f>IFERROR(VLOOKUP(D3,DB!A:F,6,0),"")</f>
        <v>Generator-SG</v>
      </c>
      <c r="J3" s="61" t="str">
        <f>IFERROR(VLOOKUP(D3,DB!A:G,7,0),"")</f>
        <v>Good</v>
      </c>
      <c r="K3" s="85"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39110</v>
      </c>
      <c r="B4" s="18" t="str">
        <f>IFERROR(VLOOKUP(D4,DB!A:K,11,0),"")</f>
        <v>R2</v>
      </c>
      <c r="C4" s="18">
        <v>2</v>
      </c>
      <c r="D4" s="18" t="s">
        <v>20546</v>
      </c>
      <c r="E4" s="84" t="s">
        <v>39021</v>
      </c>
      <c r="F4" s="103">
        <v>45984.376087962963</v>
      </c>
      <c r="G4" s="104">
        <f ca="1">IFERROR(NOW()-F4,"-")</f>
        <v>4.3949421298748348E-2</v>
      </c>
      <c r="H4" s="103">
        <v>45984.369143518517</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39112</v>
      </c>
      <c r="B5" s="18" t="str">
        <f>IFERROR(VLOOKUP(D5,DB!A:K,11,0),"")</f>
        <v>R2</v>
      </c>
      <c r="C5" s="18">
        <v>1</v>
      </c>
      <c r="D5" s="18" t="s">
        <v>17733</v>
      </c>
      <c r="E5" s="84" t="s">
        <v>39021</v>
      </c>
      <c r="F5" s="103">
        <v>45984.387418981481</v>
      </c>
      <c r="G5" s="104">
        <f ca="1">IFERROR(NOW()-F5,"-")</f>
        <v>3.2618402779917233E-2</v>
      </c>
      <c r="H5" s="103">
        <v>45984.381168981483</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45984.420037384261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45984.420037384261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45984.420037384261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45984.420037384261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45984.420037384261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45984.420037384261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45984.420037384261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45984.420037384261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45984.420037384261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45984.420037384261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45984.420037384261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45984.420037384261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45984.420037384261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45984.420037384261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45984.420037384261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45984.420037384261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45984.420037384261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45984.420037384261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45984.420037384261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45984.420037384261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45984.420037384261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45984.420037384261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45984.420037384261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45984.420037384261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45984.420037384261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45984.420037384261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45984.420037384261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45984.420037384261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45984.420037384261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45984.420037384261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45984.420037384261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45984.420037384261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45984.420037384261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45984.420037384261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45984.420037384261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45984.420037384261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45984.420037384261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45984.420037384261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45984.420037384261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45984.420037384261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45984.420037384261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45984.420037384261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45984.420037384261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45984.420037384261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45984.420037384261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45984.420037384261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45984.420037384261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45984.420037384261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45984.420037384261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45984.420037384261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45984.420037384261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45984.420037384261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45984.420037384261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45984.420037384261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45984.420037384261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45984.420037384261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45984.420037384261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45984.420037384261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45984.420037384261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45984.420037384261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45984.420037384261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45984.420037384261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45984.420037384261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45984.420037384261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45984.420037384261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45984.420037384261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45984.420037384261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45984.420037384261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45984.420037384261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45984.420037384261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45984.420037384261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45984.420037384261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45984.420037384261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45984.420037384261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45984.420037384261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45984.420037384261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45984.420037384261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45984.420037384261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45984.420037384261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45984.420037384261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45984.420037384261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45984.420037384261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45984.420037384261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45984.420037384261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45984.420037384261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45984.420037384261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45984.420037384261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45984.420037384261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45984.420037384261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45984.420037384261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45984.420037384261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45984.420037384261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45984.420037384261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45984.420037384261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45984.420037384261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45984.420037384261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45984.420037384261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45984.420037384261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45984.420037384261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45984.420037384261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45984.420037384261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45984.420037384261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45984.420037384261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45984.420037384261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45984.420037384261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45984.420037384261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45984.420037384261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45984.420037384261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45984.420037384261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45984.420037384261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45984.420037384261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45984.420037384261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45984.420037384261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45984.420037384261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45984.420037384261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45984.420037384261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45984.420037384261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45984.420037384261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45984.420037384261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45984.420037384261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45984.420037384261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45984.420037384261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45984.420037384261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45984.420037384261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45984.420037384261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45984.420037384261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45984.420037384261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45984.420037384261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45984.420037384261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45984.420037384261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45984.420037384261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45984.420037384261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45984.420037384261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45984.420037384261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45984.420037384261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45984.420037384261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45984.420037384261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45984.420037384261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45984.420037384261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45984.420037384261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45984.420037384261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45984.420037384261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45984.420037384261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45984.420037384261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45984.420037384261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45984.420037384261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45984.420037384261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45984.420037384261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45984.420037384261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45984.420037384261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45984.420037384261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45984.420037384261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45984.420037384261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45984.420037384261</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45984.420037384261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45984.420037384261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45984.420037384261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45984.420037384261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45984.420037384261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45984.420037384261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45984.420037384261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45984.420037384261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45984.420037384261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45984.420037384261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45984.420037384261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45984.420037384261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45984.420037384261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45984.420037384261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45984.420037384261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45984.420037384261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45984.420037384261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45984.420037384261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45984.420037384261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45984.420037384261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45984.420037384261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45984.420037384261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45984.420037384261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45984.420037384261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45984.420037384261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45984.420037384261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45984.420037384261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45984.420037384261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45984.420037384261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45984.420037384261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45984.420037384261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45984.420037384261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45984.420037384261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45984.420037384261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45984.420037384261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45984.420037384261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45984.420037384261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45984.420037384261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45984.420037384261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45984.420037384261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45984.420037384261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45984.420037384261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45984.420037384261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45984.420037384261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45984.420037384261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45984.420037384261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45984.420037384261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45984.420037384261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45984.420037384261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45984.420037384261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45984.420037384261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45984.420037384261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45984.420037384261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45984.420037384261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45984.420037384261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45984.420037384261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45984.420037384261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45984.420037384261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45984.420037384261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45984.420037384261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45984.420037384261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45984.420037384261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45984.420037384261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45984.420037384261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45984.420037384261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45984.420037384261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45984.420037384261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45984.420037384261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45984.420037384261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45984.420037384261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45984.420037384261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45984.420037384261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45984.420037384261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45984.420037384261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45984.420037384261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45984.420037384261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45984.420037384261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45984.420037384261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45984.420037384261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45984.420037384261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45984.420037384261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45984.420037384261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45984.420037384261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45984.420037384261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45984.420037384261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45984.420037384261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45984.420037384261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45984.420037384261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45984.420037384261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45984.420037384261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45984.420037384261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45984.420037384261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45984.420037384261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45984.420037384261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45984.420037384261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45984.420037384261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45984.420037384261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45984.420037384261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45984.420037384261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45984.420037384261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45984.420037384261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45984.420037384261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45984.420037384261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45984.420037384261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45984.420037384261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45984.420037384261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45984.420037384261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45984.420037384261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45984.420037384261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45984.420037384261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45984.420037384261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45984.420037384261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45984.420037384261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45984.420037384261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45984.420037384261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45984.420037384261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45984.420037384261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45984.420037384261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45984.420037384261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45984.420037384261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45984.420037384261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45984.420037384261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45984.420037384261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45984.420037384261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45984.420037384261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45984.420037384261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45984.420037384261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45984.420037384261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45984.420037384261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45984.420037384261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45984.420037384261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45984.420037384261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45984.420037384261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45984.420037384261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45984.420037384261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45984.420037384261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45984.420037384261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45984.420037384261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45984.420037384261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45984.420037384261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45984.420037384261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45984.420037384261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45984.420037384261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45984.420037384261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45984.420037384261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45984.420037384261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45984.420037384261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45984.420037384261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45984.420037384261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45984.420037384261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45984.420037384261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45984.420037384261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45984.420037384261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45984.420037384261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45984.420037384261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45984.420037384261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45984.420037384261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45984.420037384261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45984.420037384261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45984.420037384261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45984.420037384261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45984.420037384261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45984.420037384261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45984.420037384261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45984.420037384261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45984.420037384261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45984.420037384261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45984.420037384261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45984.420037384261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45984.420037384261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45984.420037384261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45984.420037384261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45984.420037384261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45984.420037384261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45984.420037384261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45984.420037384261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45984.420037384261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45984.420037384261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45984.420037384261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45984.420037384261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45984.420037384261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45984.420037384261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45984.420037384261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45984.420037384261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45984.420037384261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45984.420037384261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45984.420037384261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45984.420037384261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45984.420037384261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45984.420037384261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45984.420037384261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45984.420037384261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45984.420037384261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45984.420037384261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45984.420037384261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45984.420037384261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45984.420037384261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45984.420037384261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45984.420037384261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45984.420037384261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45984.420037384261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45984.420037384261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45984.420037384261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45984.420037384261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45984.420037384261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45984.420037384261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45984.420037384261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45984.420037384261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45984.420037384261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45984.420037384261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45984.420037384261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45984.420037384261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45984.420037384261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45984.420037384261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45984.420037384261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45984.420037384261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45984.420037384261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45984.420037384261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45984.420037384261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45984.420037384261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45984.420037384261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45984.420037384261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45984.420037384261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45984.420037384261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45984.420037384261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45984.420037384261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45984.420037384261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45984.420037384261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45984.420037384261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45984.420037384261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45984.420037384261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45984.420037384261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45984.420037384261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45984.420037384261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45984.420037384261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45984.420037384261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45984.420037384261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45984.420037384261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45984.420037384261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45984.420037384261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45984.420037384261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45984.420037384261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45984.420037384261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45984.420037384261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45984.420037384261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45984.420037384261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45984.420037384261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45984.420037384261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45984.420037384261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45984.420037384261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45984.420037384261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45984.420037384261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45984.420037384261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45984.420037384261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45984.420037384261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45984.420037384261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45984.420037384261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45984.420037384261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45984.420037384261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45984.420037384261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45984.420037384261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45984.420037384261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45984.420037384261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45984.420037384261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45984.420037384261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45984.420037384261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45984.420037384261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45984.420037384261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45984.420037384261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45984.420037384261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45984.420037384261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45984.420037384261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45984.420037384261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45984.420037384261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45984.420037384261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45984.420037384261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45984.420037384261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45984.420037384261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45984.420037384261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45984.420037384261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45984.420037384261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45984.420037384261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45984.420037384261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45984.420037384261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45984.420037384261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45984.420037384261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45984.420037384261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45984.420037384261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45984.420037384261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45984.420037384261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45984.420037384261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45984.420037384261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45984.420037384261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45984.420037384261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45984.420037384261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45984.420037384261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45984.420037384261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45984.420037384261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45984.420037384261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45984.420037384261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45984.420037384261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45984.420037384261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45984.420037384261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45984.420037384261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45984.420037384261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45984.420037384261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45984.420037384261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45984.420037384261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45984.420037384261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45984.420037384261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45984.420037384261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45984.420037384261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45984.420037384261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45984.420037384261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45984.420037384261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45984.420037384261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45984.420037384261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45984.420037384261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45984.420037384261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45984.420037384261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45984.420037384261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45984.420037384261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45984.420037384261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45984.420037384261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45984.420037384261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45984.420037384261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45984.420037384261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45984.420037384261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45984.420037384261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45984.420037384261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45984.420037384261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45984.420037384261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45984.420037384261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45984.420037384261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45984.420037384261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45984.420037384261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45984.420037384261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45984.420037384261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45984.420037384261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45984.420037384261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45984.420037384261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45984.420037384261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45984.420037384261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45984.420037384261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45984.420037384261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45984.420037384261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45984.420037384261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45984.420037384261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45984.420037384261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45984.420037384261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45984.420037384261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45984.420037384261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45984.420037384261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45984.420037384261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45984.420037384261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45984.420037384261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45984.420037384261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45984.420037384261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45984.420037384261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45984.420037384261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45984.420037384261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45984.420037384261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45984.420037384261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45984.420037384261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45984.420037384261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45984.420037384261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45984.420037384261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45984.420037384261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45984.420037384261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45984.420037384261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45984.420037384261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45984.420037384261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45984.420037384261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45984.420037384261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45984.420037384261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45984.420037384261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45984.420037384261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45984.420037384261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45984.420037384261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45984.420037384261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45984.420037384261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45984.420037384261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45984.420037384261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45984.420037384261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45984.420037384261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45984.420037384261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45984.420037384261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45984.420037384261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45984.420037384261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45984.420037384261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45984.420037384261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45984.420037384261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45984.420037384261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45984.420037384261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45984.420037384261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45984.420037384261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45984.420037384261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45984.420037384261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45984.420037384261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45984.420037384261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45984.420037384261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45984.420037384261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45984.420037384261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45984.420037384261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45984.420037384261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45984.420037384261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45984.420037384261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45984.420037384261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45984.420037384261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45984.420037384261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45984.420037384261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45984.420037384261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45984.420037384261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45984.420037384261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45984.420037384261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45984.420037384261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45984.420037384261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45984.420037384261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45984.420037384261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45984.420037384261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45984.420037384261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45984.420037384261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45984.420037384261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45984.420037384261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45984.420037384261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45984.420037384261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45984.420037384261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45984.420037384261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45984.420037384261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45984.420037384261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45984.420037384261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45984.420037384261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45984.420037384261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45984.420037384261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45984.420037384261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45984.420037384261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45984.420037384261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45984.420037384261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45984.420037384261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45984.420037384261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45984.420037384261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45984.420037384261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45984.420037384261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45984.420037384261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45984.420037384261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45984.420037384261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45984.420037384261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45984.420037384261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45984.420037384261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45984.420037384261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45984.420037384261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45984.420037384261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45984.420037384261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45984.420037384261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45984.420037384261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45984.420037384261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45984.420037384261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45984.420037384261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45984.420037384261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45984.420037384261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45984.420037384261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45984.420037384261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45984.420037384261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45984.420037384261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45984.420037384261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45984.420037384261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45984.420037384261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45984.420037384261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45984.420037384261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45984.420037384261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45984.420037384261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45984.420037384261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45984.420037384261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45984.420037384261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45984.420037384261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45984.420037384261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45984.420037384261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45984.420037384261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45984.420037384261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45984.420037384261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45984.420037384261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45984.420037384261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45984.420037384261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45984.420037384261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45984.420037384261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45984.420037384261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45984.420037384261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45984.420037384261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45984.420037384261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45984.420037384261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45984.420037384261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45984.420037384261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45984.420037384261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45984.420037384261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45984.420037384261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45984.420037384261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45984.420037384261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45984.420037384261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45984.420037384261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45984.420037384261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45984.420037384261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45984.420037384261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45984.420037384261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45984.420037384261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45984.420037384261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45984.420037384261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45984.420037384261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45984.420037384261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45984.420037384261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45984.420037384261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45984.420037384261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45984.420037384261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45984.420037384261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45984.420037384261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45984.420037384261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45984.420037384261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45984.420037384261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45984.420037384261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45984.420037384261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45984.420037384261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45984.420037384261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45984.420037384261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45984.420037384261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45984.420037384261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45984.420037384261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45984.420037384261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45984.420037384261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45984.420037384261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45984.420037384261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45984.420037384261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45984.420037384261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45984.420037384261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45984.420037384261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45984.420037384261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45984.420037384261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45984.420037384261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45984.420037384261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45984.420037384261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45984.420037384261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45984.420037384261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45984.420037384261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45984.420037384261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45984.420037384261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45984.420037384261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45984.420037384261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45984.420037384261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45984.420037384261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45984.420037384261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45984.420037384261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45984.420037384261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45984.420037384261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45984.420037384261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45984.420037384261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45984.420037384261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45984.420037384261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45984.420037384261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45984.420037384261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45984.420037384261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45984.420037384261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45984.420037384261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45984.420037384261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45984.420037384261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45984.420037384261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45984.420037384261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45984.420037384261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45984.420037384261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45984.420037384261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45984.420037384261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45984.420037384261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45984.420037384261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45984.420037384261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45984.420037384261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45984.420037384261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45984.420037384261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45984.420037384261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45984.420037384261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45984.420037384261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45984.420037384261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45984.420037384261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45984.420037384261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45984.420037384261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45984.420037384261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45984.420037384261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45984.420037384261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45984.420037384261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45984.420037384261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45984.420037384261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45984.420037384261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45984.420037384261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45984.420037384261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45984.420037384261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45984.420037384261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45984.420037384261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45984.420037384261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45984.420037384261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45984.420037384261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45984.420037384261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45984.420037384261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45984.420037384261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45984.420037384261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45984.420037384261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45984.420037384261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45984.420037384261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45984.420037384261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45984.420037384261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45984.420037384261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45984.420037384261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45984.420037384261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45984.420037384261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45984.420037384261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45984.420037384261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45984.420037384261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45984.420037384261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45984.420037384261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45984.420037384261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45984.420037384261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45984.420037384261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45984.420037384261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45984.420037384261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45984.420037384261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45984.420037384261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45984.420037384261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45984.420037384261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45984.420037384261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45984.420037384261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45984.420037384261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45984.420037384261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45984.420037384261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45984.420037384261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45984.420037384261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45984.420037384261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45984.420037384261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45984.420037384261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45984.420037384261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45984.420037384261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45984.420037384261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45984.420037384261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45984.420037384261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45984.420037384261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45984.420037384261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45984.420037384261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45984.420037384261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45984.420037384261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45984.420037384261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45984.420037384261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45984.420037384261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45984.420037384261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45984.420037384261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45984.420037384261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45984.420037384261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45984.420037384261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45984.420037384261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45984.420037384261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45984.420037384261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45984.420037384261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45984.420037384261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45984.420037384261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45984.420037384261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45984.420037384261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45984.420037384261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45984.420037384261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45984.420037384261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45984.420037384261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45984.420037384261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45984.420037384261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45984.420037384261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45984.420037384261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45984.420037384261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45984.420037384261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45984.420037384261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45984.420037384261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45984.420037384261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45984.420037384261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45984.420037384261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45984.420037384261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45984.420037384261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45984.420037384261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45984.420037384261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45984.420037384261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45984.420037384261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45984.420037384261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45984.420037384261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45984.420037384261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45984.420037384261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45984.420037384261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45984.420037384261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45984.420037384261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45984.420037384261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45984.420037384261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45984.420037384261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45984.420037384261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45984.420037384261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45984.420037384261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45984.420037384261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45984.420037384261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45984.420037384261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45984.420037384261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45984.420037384261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45984.420037384261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45984.420037384261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45984.420037384261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45984.420037384261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45984.420037384261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45984.420037384261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45984.420037384261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45984.420037384261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45984.420037384261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45984.420037384261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45984.420037384261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45984.420037384261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45984.420037384261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45984.420037384261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45984.420037384261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45984.420037384261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45984.420037384261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45984.420037384261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45984.420037384261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45984.420037384261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45984.420037384261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45984.420037384261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45984.420037384261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45984.420037384261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45984.420037384261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45984.420037384261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45984.420037384261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45984.420037384261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45984.420037384261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45984.420037384261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45984.420037384261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45984.420037384261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45984.420037384261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45984.420037384261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45984.420037384261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45984.420037384261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45984.420037384261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45984.420037384261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45984.420037384261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45984.420037384261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45984.420037384261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45984.420037384261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45984.420037384261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45984.420037384261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45984.420037384261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45984.420037384261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45984.420037384261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45984.420037384261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45984.420037384261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45984.420037384261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45984.420037384261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45984.420037384261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45984.420037384261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45984.420037384261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45984.420037384261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45984.420037384261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45984.420037384261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45984.420037384261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45984.420037384261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45984.420037384261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45984.420037384261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45984.420037384261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45984.420037384261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45984.420037384261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45984.420037384261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45984.420037384261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45984.420037384261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45984.420037384261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45984.420037384261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45984.420037384261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45984.420037384261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45984.420037384261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45984.420037384261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45984.420037384261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45984.420037384261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45984.420037384261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45984.420037384261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45984.420037384261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45984.420037384261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45984.420037384261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45984.420037384261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45984.420037384261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45984.420037384261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45984.420037384261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45984.420037384261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45984.420037384261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45984.420037384261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45984.420037384261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45984.420037384261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45984.420037384261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45984.420037384261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45984.420037384261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45984.420037384261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45984.420037384261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45984.420037384261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45984.420037384261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45984.420037384261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45984.420037384261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45984.420037384261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45984.420037384261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45984.420037384261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45984.420037384261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45984.420037384261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45984.420037384261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45984.420037384261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45984.420037384261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45984.420037384261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45984.420037384261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45984.420037384261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45984.420037384261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45984.420037384261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45984.420037384261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45984.420037384261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45984.420037384261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45984.420037384261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45984.420037384261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45984.420037384261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45984.420037384261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45984.420037384261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45984.420037384261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45984.420037384261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45984.420037384261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45984.420037384261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45984.420037384261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45984.420037384261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45984.420037384261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45984.420037384261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45984.420037384261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45984.420037384261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45984.420037384261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45984.420037384261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45984.420037384261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45984.420037384261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45984.420037384261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45984.420037384261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45984.420037384261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45984.420037384261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45984.420037384261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45984.420037384261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45984.420037384261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45984.420037384261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45984.420037384261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45984.420037384261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45984.420037384261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45984.420037384261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45984.420037384261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45984.420037384261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45984.420037384261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45984.420037384261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45984.420037384261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45984.420037384261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45984.420037384261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45984.420037384261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45984.420037384261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45984.420037384261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45984.420037384261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45984.420037384261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45984.420037384261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45984.420037384261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45984.420037384261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45984.420037384261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45984.420037384261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45984.420037384261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45984.420037384261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45984.420037384261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45984.420037384261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45984.420037384261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45984.420037384261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45984.420037384261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45984.420037384261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45984.420037384261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45984.420037384261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45984.420037384261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45984.420037384261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45984.420037384261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45984.420037384261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45984.420037384261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45984.420037384261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45984.420037384261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45984.420037384261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45984.420037384261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45984.420037384261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45984.420037384261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45984.420037384261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45984.420037384261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45984.420037384261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45984.420037384261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45984.420037384261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45984.420037384261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45984.420037384261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45984.420037384261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45984.420037384261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45984.420037384261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45984.420037384261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45984.420037384261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45984.420037384261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45984.420037384261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45984.420037384261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45984.420037384261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45984.420037384261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45984.420037384261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45984.420037384261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45984.420037384261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45984.420037384261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45984.420037384261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45984.420037384261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45984.420037384261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45984.420037384261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45984.420037384261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45984.420037384261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45984.420037384261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45984.420037384261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45984.420037384261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45984.420037384261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45984.420037384261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45984.420037384261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45984.420037384261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45984.420037384261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45984.420037384261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45984.420037384261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45984.420037384261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45984.420037384261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45984.420037384261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45984.420037384261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45984.420037384261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45984.420037384261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45984.420037384261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45984.420037384261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45984.420037384261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45984.420037384261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45984.420037384261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45984.420037384261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45984.420037384261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45984.420037384261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45984.420037384261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45984.420037384261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45984.420037384261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45984.420037384261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45984.420037384261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45984.420037384261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45984.420037384261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45984.420037384261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45984.420037384261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45984.420037384261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45984.420037384261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45984.420037384261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45984.420037384261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45984.420037384261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45984.420037384261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45984.420037384261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45984.420037384261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45984.420037384261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45984.420037384261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45984.420037384261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45984.420037384261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45984.420037384261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45984.420037384261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45984.420037384261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45984.420037384261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45984.420037384261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45984.420037384261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45984.420037384261</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4"/>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280.93931979166518</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38804</v>
      </c>
      <c r="E3" s="94" t="s">
        <v>39021</v>
      </c>
      <c r="F3" s="95"/>
      <c r="G3" s="96">
        <f ca="1">IFERROR(NOW()-F3,"")</f>
        <v>45984.420037384261</v>
      </c>
      <c r="H3" s="95">
        <v>45983.94866898148</v>
      </c>
      <c r="I3" s="113" t="str">
        <f>IFERROR(VLOOKUP(D3,DB!A:F,6,0),"")</f>
        <v>Sceco</v>
      </c>
      <c r="J3" s="113" t="str">
        <f>IFERROR(VLOOKUP(D3,DB!A:G,7,0),"")</f>
        <v>In progress</v>
      </c>
      <c r="K3" s="97" t="s">
        <v>39117</v>
      </c>
      <c r="L3" s="91" t="str">
        <f>IFERROR(VLOOKUP(D3,DB!A:I,9,0),"")</f>
        <v>Latis</v>
      </c>
    </row>
    <row r="4" spans="1:16" ht="15" customHeight="1">
      <c r="A4" s="113" t="s">
        <v>39118</v>
      </c>
      <c r="B4" s="113" t="str">
        <f>IFERROR(VLOOKUP(D4,DB!A:K,11,0),"")</f>
        <v>R4</v>
      </c>
      <c r="C4" s="93">
        <v>2</v>
      </c>
      <c r="D4" s="91" t="s">
        <v>36675</v>
      </c>
      <c r="E4" s="94" t="s">
        <v>39021</v>
      </c>
      <c r="F4" s="95">
        <v>45984.382800925923</v>
      </c>
      <c r="G4" s="96">
        <f ca="1">IFERROR(NOW()-F4,"")</f>
        <v>3.7236458338156808E-2</v>
      </c>
      <c r="H4" s="95">
        <v>45984.35125</v>
      </c>
      <c r="I4" s="113" t="str">
        <f>IFERROR(VLOOKUP(D4,DB!A:F,6,0),"")</f>
        <v>SCECO</v>
      </c>
      <c r="J4" s="113" t="str">
        <f>IFERROR(VLOOKUP(D4,DB!A:G,7,0),"")</f>
        <v>Vandalized</v>
      </c>
      <c r="K4" s="97" t="s">
        <v>39119</v>
      </c>
      <c r="L4" s="91" t="str">
        <f>IFERROR(VLOOKUP(D4,DB!A:I,9,0),"")</f>
        <v>Latis</v>
      </c>
    </row>
    <row r="5" spans="1:16" ht="15" customHeight="1">
      <c r="A5" s="113" t="s">
        <v>39120</v>
      </c>
      <c r="B5" s="113" t="str">
        <f>IFERROR(VLOOKUP(D5,DB!A:K,11,0),"")</f>
        <v>R4</v>
      </c>
      <c r="C5" s="93">
        <v>1</v>
      </c>
      <c r="D5" s="91" t="s">
        <v>37343</v>
      </c>
      <c r="E5" s="94" t="s">
        <v>39105</v>
      </c>
      <c r="F5" s="95">
        <v>45984.406851851854</v>
      </c>
      <c r="G5" s="96">
        <f ca="1">IFERROR(NOW()-F5,"")</f>
        <v>1.3185532407078426E-2</v>
      </c>
      <c r="H5" s="95">
        <v>45984.400601851848</v>
      </c>
      <c r="I5" s="113" t="str">
        <f>IFERROR(VLOOKUP(D5,DB!A:F,6,0),"")</f>
        <v>SCECO</v>
      </c>
      <c r="J5" s="113" t="str">
        <f>IFERROR(VLOOKUP(D5,DB!A:G,7,0),"")</f>
        <v>In progress</v>
      </c>
      <c r="K5" s="97" t="s">
        <v>39121</v>
      </c>
      <c r="L5" s="91" t="str">
        <f>IFERROR(VLOOKUP(D5,DB!A:I,9,0),"")</f>
        <v>Latis</v>
      </c>
    </row>
    <row r="6" spans="1:16" ht="15" customHeight="1">
      <c r="A6" s="113" t="s">
        <v>39122</v>
      </c>
      <c r="B6" s="113" t="str">
        <f>IFERROR(VLOOKUP(D6,DB!A:K,11,0),"")</f>
        <v>R4</v>
      </c>
      <c r="C6" s="93">
        <v>1</v>
      </c>
      <c r="D6" s="91" t="s">
        <v>36626</v>
      </c>
      <c r="E6" s="94" t="s">
        <v>39021</v>
      </c>
      <c r="F6" s="95">
        <v>45984.407430555555</v>
      </c>
      <c r="G6" s="96">
        <f ca="1">IFERROR(NOW()-F6,"")</f>
        <v>1.2606828706339002E-2</v>
      </c>
      <c r="H6" s="95">
        <v>45984.383125</v>
      </c>
      <c r="I6" s="113" t="str">
        <f>IFERROR(VLOOKUP(D6,DB!A:F,6,0),"")</f>
        <v>SCECO</v>
      </c>
      <c r="J6" s="113" t="str">
        <f>IFERROR(VLOOKUP(D6,DB!A:G,7,0),"")</f>
        <v>Dead</v>
      </c>
      <c r="K6" s="97" t="s">
        <v>39123</v>
      </c>
      <c r="L6" s="91" t="str">
        <f>IFERROR(VLOOKUP(D6,DB!A:I,9,0),"")</f>
        <v>Latis</v>
      </c>
    </row>
    <row r="7" spans="1:16" ht="15" customHeight="1">
      <c r="A7" s="113"/>
      <c r="B7" s="113" t="str">
        <f>IFERROR(VLOOKUP(D7,DB!A:K,11,0),"")</f>
        <v/>
      </c>
      <c r="C7" s="93"/>
      <c r="D7" s="91"/>
      <c r="E7" s="94"/>
      <c r="F7" s="95"/>
      <c r="G7" s="96">
        <f t="shared" ref="G7:G58" ca="1" si="0">IFERROR(NOW()-F7,"")</f>
        <v>45984.420037384261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45984.420037384261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45984.420037384261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45984.420037384261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45984.420037384261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45984.420037384261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45984.420037384261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45984.420037384261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45984.420037384261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45984.420037384261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45984.420037384261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45984.420037384261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45984.420037384261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45984.420037384261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45984.420037384261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45984.420037384261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45984.420037384261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45984.420037384261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45984.420037384261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45984.420037384261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45984.420037384261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45984.420037384261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45984.420037384261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45984.420037384261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45984.420037384261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45984.420037384261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45984.420037384261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45984.420037384261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45984.420037384261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45984.420037384261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45984.420037384261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45984.420037384261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45984.420037384261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45984.420037384261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45984.420037384261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45984.420037384261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45984.420037384261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45984.420037384261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45984.420037384261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45984.420037384261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45984.420037384261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45984.420037384261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45984.420037384261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45984.420037384261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45984.420037384261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45984.420037384261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45984.420037384261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45984.420037384261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45984.420037384261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45984.420037384261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45984.420037384261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45984.420037384261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45984.420037384261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45984.420037384261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45984.420037384261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45984.420037384261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45984.420037384261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45984.420037384261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45984.420037384261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45984.420037384261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45984.420037384261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45984.420037384261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45984.420037384261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45984.420037384261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45984.420037384261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45984.420037384261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45984.420037384261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45984.420037384261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45984.420037384261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45984.420037384261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45984.420037384261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45984.420037384261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45984.420037384261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45984.420037384261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45984.420037384261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45984.420037384261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45984.420037384261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45984.420037384261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45984.420037384261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45984.420037384261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45984.420037384261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45984.420037384261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45984.420037384261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45984.420037384261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45984.420037384261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45984.420037384261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45984.420037384261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45984.420037384261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45984.420037384261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45984.420037384261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45984.420037384261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45984.420037384261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45984.420037384261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45984.420037384261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45984.420037384261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45984.420037384261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45984.420037384261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45984.420037384261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45984.420037384261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45984.420037384261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45984.420037384261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45984.420037384261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45984.420037384261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45984.420037384261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45984.420037384261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45984.420037384261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45984.420037384261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45984.420037384261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45984.420037384261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45984.420037384261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45984.420037384261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45984.420037384261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45984.420037384261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45984.420037384261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45984.420037384261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45984.420037384261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45984.420037384261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45984.420037384261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45984.420037384261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45984.420037384261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45984.420037384261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45984.420037384261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45984.420037384261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45984.420037384261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45984.420037384261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45984.420037384261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45984.420037384261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45984.420037384261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45984.420037384261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45984.420037384261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45984.420037384261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45984.420037384261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45984.420037384261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45984.420037384261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45984.420037384261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45984.420037384261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45984.420037384261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45984.420037384261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45984.420037384261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45984.420037384261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45984.420037384261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45984.420037384261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45984.420037384261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45984.420037384261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45984.420037384261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45984.420037384261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45984.420037384261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45984.420037384261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45984.420037384261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45984.420037384261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45984.420037384261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45984.420037384261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45984.420037384261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45984.420037384261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45984.420037384261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45984.420037384261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45984.420037384261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45984.420037384261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45984.420037384261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45984.420037384261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45984.420037384261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45984.420037384261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45984.420037384261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45984.420037384261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45984.420037384261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45984.420037384261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45984.420037384261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45984.420037384261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45984.420037384261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45984.420037384261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45984.420037384261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45984.420037384261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45984.420037384261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45984.420037384261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45984.420037384261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45984.420037384261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45984.420037384261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45984.420037384261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45984.420037384261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45984.420037384261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45984.420037384261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45984.420037384261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45984.420037384261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45984.420037384261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45984.420037384261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45984.420037384261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45984.420037384261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45984.420037384261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45984.420037384261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45984.420037384261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45984.420037384261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45984.420037384261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45984.420037384261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45984.420037384261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45984.420037384261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45984.420037384261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45984.420037384261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45984.420037384261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45984.420037384261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45984.420037384261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45984.420037384261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45984.420037384261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45984.420037384261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45984.420037384261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45984.420037384261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45984.420037384261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45984.420037384261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45984.420037384261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45984.420037384261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45984.420037384261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45984.420037384261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45984.420037384261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45984.420037384261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45984.420037384261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45984.420037384261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45984.420037384261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45984.420037384261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45984.420037384261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45984.420037384261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45984.420037384261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45984.420037384261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45984.420037384261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45984.420037384261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45984.420037384261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45984.420037384261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45984.420037384261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45984.420037384261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45984.420037384261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45984.420037384261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45984.420037384261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45984.420037384261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45984.420037384261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45984.420037384261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45984.420037384261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45984.420037384261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45984.420037384261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45984.420037384261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45984.420037384261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45984.420037384261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45984.420037384261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45984.420037384261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45984.420037384261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45984.420037384261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45984.420037384261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45984.420037384261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45984.420037384261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45984.420037384261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45984.420037384261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45984.420037384261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45984.420037384261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45984.420037384261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45984.420037384261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45984.420037384261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45984.420037384261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45984.420037384261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45984.420037384261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45984.420037384261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45984.420037384261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45984.420037384261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45984.420037384261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45984.420037384261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45984.420037384261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45984.420037384261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45984.420037384261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45984.420037384261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45984.420037384261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45984.420037384261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45984.420037384261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45984.420037384261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45984.420037384261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45984.420037384261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45984.420037384261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45984.420037384261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45984.420037384261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45984.420037384261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45984.420037384261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45984.420037384261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45984.420037384261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45984.420037384261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45984.420037384261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45984.420037384261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45984.420037384261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45984.420037384261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45984.420037384261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45984.420037384261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45984.420037384261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45984.420037384261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45984.420037384261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45984.420037384261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45984.420037384261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45984.420037384261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45984.420037384261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45984.420037384261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45984.420037384261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45984.420037384261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45984.420037384261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45984.420037384261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45984.420037384261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45984.420037384261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45984.420037384261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45984.420037384261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45984.420037384261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45984.420037384261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45984.420037384261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45984.420037384261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45984.420037384261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45984.420037384261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45984.420037384261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45984.420037384261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45984.420037384261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45984.420037384261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45984.420037384261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45984.420037384261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45984.420037384261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45984.420037384261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45984.420037384261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45984.420037384261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45984.420037384261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45984.420037384261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45984.420037384261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45984.420037384261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45984.420037384261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45984.420037384261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45984.420037384261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45984.420037384261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45984.420037384261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45984.420037384261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45984.420037384261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45984.420037384261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45984.420037384261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45984.420037384261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45984.420037384261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45984.420037384261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45984.420037384261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45984.420037384261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45984.420037384261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45984.420037384261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45984.420037384261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45984.420037384261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45984.420037384261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45984.420037384261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45984.420037384261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45984.420037384261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45984.420037384261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45984.420037384261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45984.420037384261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45984.420037384261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45984.420037384261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45984.420037384261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45984.420037384261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45984.420037384261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45984.420037384261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45984.420037384261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45984.420037384261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45984.420037384261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45984.420037384261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45984.420037384261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45984.420037384261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45984.420037384261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45984.420037384261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45984.420037384261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45984.420037384261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45984.420037384261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45984.420037384261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45984.420037384261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45984.420037384261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45984.420037384261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45984.420037384261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45984.420037384261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45984.420037384261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45984.420037384261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45984.420037384261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24" ca="1" si="6">IFERROR(NOW()-F379,"")</f>
        <v>45984.420037384261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45984.420037384261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45984.420037384261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45984.420037384261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45984.420037384261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45984.420037384261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45984.420037384261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45984.420037384261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45984.420037384261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45984.420037384261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45984.420037384261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45984.420037384261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45984.420037384261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45984.420037384261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45984.420037384261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45984.420037384261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45984.420037384261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45984.420037384261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45984.420037384261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45984.420037384261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45984.420037384261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45984.420037384261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45984.420037384261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45984.420037384261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45984.420037384261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45984.420037384261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45984.420037384261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45984.420037384261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45984.420037384261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45984.420037384261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45984.420037384261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45984.420037384261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45984.420037384261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45984.420037384261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45984.420037384261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45984.420037384261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45984.420037384261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45984.420037384261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45984.420037384261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45984.420037384261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45984.420037384261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45984.420037384261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45984.420037384261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45984.420037384261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45984.420037384261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45984.420037384261</v>
      </c>
      <c r="H424" s="95"/>
      <c r="I424" s="113" t="str">
        <f>IFERROR(VLOOKUP(D424,DB!A:F,6,0),"")</f>
        <v/>
      </c>
      <c r="J424" s="113" t="str">
        <f>IFERROR(VLOOKUP(D424,DB!A:G,7,0),"")</f>
        <v/>
      </c>
      <c r="K424" s="97"/>
      <c r="L424" s="91" t="str">
        <f>IFERROR(VLOOKUP(D424,DB!A:I,9,0),"")</f>
        <v/>
      </c>
    </row>
  </sheetData>
  <dataValidations count="2">
    <dataValidation allowBlank="1" showInputMessage="1" showErrorMessage="1" sqref="E1" xr:uid="{A4F81451-56CC-4543-9497-104C4E44EE4B}"/>
    <dataValidation type="list" allowBlank="1" showInputMessage="1" showErrorMessage="1" sqref="E2:E4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3"/>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92.587977199073066</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39105</v>
      </c>
      <c r="F3" s="38">
        <v>45926.188877314817</v>
      </c>
      <c r="G3" s="108">
        <f t="shared" ref="G3" ca="1" si="0">IFERROR(NOW()-F3,"")</f>
        <v>58.231160069444741</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39105</v>
      </c>
      <c r="F4" s="110">
        <v>45948.661111111112</v>
      </c>
      <c r="G4" s="111">
        <f t="shared" ref="G4" ca="1" si="1">IFERROR(NOW()-F4,"")</f>
        <v>35.758926273148973</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8">
        <v>45977.514803240738</v>
      </c>
      <c r="G5" s="111">
        <f ca="1">IFERROR(NOW()-F5,"")</f>
        <v>6.9052341435235576</v>
      </c>
      <c r="H5" s="128">
        <v>45977.468807870369</v>
      </c>
      <c r="I5" s="109" t="str">
        <f>IFERROR(VLOOKUP(D5,DB!A:F,6,0),"")</f>
        <v>SCECO</v>
      </c>
      <c r="J5" s="109" t="str">
        <f>IFERROR(VLOOKUP(D5,DB!A:G,7,0),"")</f>
        <v>Weak</v>
      </c>
      <c r="K5" s="109" t="s">
        <v>39131</v>
      </c>
      <c r="L5" s="109" t="str">
        <f>IFERROR(VLOOKUP(D5,DB!A:I,9,0),"")</f>
        <v>Latis</v>
      </c>
    </row>
    <row r="6" spans="1:13" ht="30.75">
      <c r="A6" s="109" t="s">
        <v>39132</v>
      </c>
      <c r="B6" s="109" t="str">
        <f>IFERROR(VLOOKUP(D6,DB!A:K,11,0),"")</f>
        <v>R5</v>
      </c>
      <c r="C6" s="109">
        <v>1</v>
      </c>
      <c r="D6" s="109" t="s">
        <v>36518</v>
      </c>
      <c r="E6" s="109" t="s">
        <v>39021</v>
      </c>
      <c r="F6" s="128">
        <v>45981.373298611114</v>
      </c>
      <c r="G6" s="111">
        <f ca="1">IFERROR(NOW()-F6,"")</f>
        <v>3.0467387731478084</v>
      </c>
      <c r="H6" s="128">
        <v>45981.360798611109</v>
      </c>
      <c r="I6" s="109" t="str">
        <f>IFERROR(VLOOKUP(D6,DB!A:F,6,0),"")</f>
        <v>SCECO</v>
      </c>
      <c r="J6" s="109" t="str">
        <f>IFERROR(VLOOKUP(D6,DB!A:G,7,0),"")</f>
        <v>Dead</v>
      </c>
      <c r="K6" s="109" t="s">
        <v>39133</v>
      </c>
      <c r="L6" s="109" t="str">
        <f>IFERROR(VLOOKUP(D6,DB!A:I,9,0),"")</f>
        <v>Latis</v>
      </c>
    </row>
    <row r="7" spans="1:13">
      <c r="A7" s="109" t="s">
        <v>39134</v>
      </c>
      <c r="B7" s="109" t="str">
        <f>IFERROR(VLOOKUP(D7,DB!A:K,11,0),"")</f>
        <v>R5</v>
      </c>
      <c r="C7" s="109">
        <v>2</v>
      </c>
      <c r="D7" s="109" t="s">
        <v>33320</v>
      </c>
      <c r="E7" s="128" t="s">
        <v>39021</v>
      </c>
      <c r="F7" s="128">
        <v>45984.303518518522</v>
      </c>
      <c r="G7" s="111">
        <f ca="1">IFERROR(NOW()-F7,"")</f>
        <v>0.11651886573963566</v>
      </c>
      <c r="H7" s="128">
        <v>45984.305439814816</v>
      </c>
      <c r="I7" s="109" t="str">
        <f>IFERROR(VLOOKUP(D7,DB!A:F,6,0),"")</f>
        <v>SCECO</v>
      </c>
      <c r="J7" s="109" t="str">
        <f>IFERROR(VLOOKUP(D7,DB!A:G,7,0),"")</f>
        <v>Dead</v>
      </c>
      <c r="K7" s="109" t="s">
        <v>39135</v>
      </c>
      <c r="L7" s="109" t="str">
        <f>IFERROR(VLOOKUP(D7,DB!A:I,9,0),"")</f>
        <v>Latis</v>
      </c>
    </row>
    <row r="8" spans="1:13">
      <c r="A8" s="109"/>
      <c r="B8" s="109" t="str">
        <f>IFERROR(VLOOKUP(D8,DB!A:K,11,0),"")</f>
        <v/>
      </c>
      <c r="C8" s="109"/>
      <c r="D8" s="109"/>
      <c r="E8" s="109"/>
      <c r="F8" s="109"/>
      <c r="G8" s="111">
        <f ca="1">IFERROR(NOW()-F8,"")</f>
        <v>45984.420037384261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45984.420037384261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45984.420037384261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45984.420037384261</v>
      </c>
      <c r="H11" s="109"/>
      <c r="I11" s="109" t="str">
        <f>IFERROR(VLOOKUP(D11,DB!A:F,6,0),"")</f>
        <v/>
      </c>
      <c r="J11" s="109" t="str">
        <f>IFERROR(VLOOKUP(D11,DB!A:G,7,0),"")</f>
        <v/>
      </c>
      <c r="K11" s="109"/>
      <c r="L11" s="109" t="str">
        <f>IFERROR(VLOOKUP(D11,DB!A:I,9,0),"")</f>
        <v/>
      </c>
    </row>
    <row r="12" spans="1:13">
      <c r="A12" s="109"/>
      <c r="B12" s="109" t="str">
        <f>IFERROR(VLOOKUP(D12,DB!A:K,11,0),"")</f>
        <v/>
      </c>
      <c r="C12" s="109"/>
      <c r="D12" s="156"/>
      <c r="E12" s="109"/>
      <c r="F12" s="109"/>
      <c r="G12" s="111">
        <f ca="1">IFERROR(NOW()-F12,"")</f>
        <v>45984.420037384261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45984.420037384261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45984.420037384261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45984.420037384261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45984.420037384261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45984.420037384261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45984.420037384261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45984.420037384261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45984.420037384261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45984.420037384261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45984.420037384261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45984.420037384261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45984.420037384261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45984.420037384261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45984.420037384261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45984.420037384261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45984.420037384261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45984.420037384261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45984.420037384261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45984.420037384261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45984.420037384261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45984.420037384261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45984.420037384261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45984.420037384261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45984.420037384261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45984.420037384261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45984.420037384261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45984.420037384261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45984.420037384261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45984.420037384261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45984.420037384261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45984.420037384261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45984.420037384261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45984.420037384261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45984.420037384261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45984.420037384261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45984.420037384261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45984.420037384261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45984.420037384261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45984.420037384261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45984.420037384261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45984.420037384261</v>
      </c>
      <c r="H53" s="109"/>
      <c r="I53" s="109" t="str">
        <f>IFERROR(VLOOKUP(D53,DB!A:F,6,0),"")</f>
        <v/>
      </c>
      <c r="J53" s="109" t="str">
        <f>IFERROR(VLOOKUP(D53,DB!A:G,7,0),"")</f>
        <v/>
      </c>
      <c r="K53" s="109"/>
      <c r="L53" s="109" t="str">
        <f>IFERROR(VLOOKUP(D53,DB!A:I,9,0),"")</f>
        <v/>
      </c>
    </row>
    <row r="54" spans="1:12">
      <c r="A54" s="131"/>
      <c r="B54" s="131" t="str">
        <f>IFERROR(VLOOKUP(D54,DB!A:K,11,0),"")</f>
        <v/>
      </c>
      <c r="C54" s="131"/>
      <c r="D54" s="131"/>
      <c r="E54" s="131"/>
      <c r="F54" s="132"/>
      <c r="G54" s="111">
        <f ca="1">IFERROR(NOW()-F54,"")</f>
        <v>45984.420037384261</v>
      </c>
      <c r="H54" s="132"/>
      <c r="I54" s="131" t="str">
        <f>IFERROR(VLOOKUP(D54,DB!A:F,6,0),"")</f>
        <v/>
      </c>
      <c r="J54" s="131" t="str">
        <f>IFERROR(VLOOKUP(D54,DB!A:G,7,0),"")</f>
        <v/>
      </c>
      <c r="K54" s="131"/>
      <c r="L54" s="131" t="str">
        <f>IFERROR(VLOOKUP(D54,DB!A:I,9,0),"")</f>
        <v/>
      </c>
    </row>
    <row r="55" spans="1:12">
      <c r="A55" s="131"/>
      <c r="B55" s="131" t="str">
        <f>IFERROR(VLOOKUP(D55,DB!A:K,11,0),"")</f>
        <v/>
      </c>
      <c r="C55" s="131"/>
      <c r="D55" s="131"/>
      <c r="E55" s="131"/>
      <c r="F55" s="132"/>
      <c r="G55" s="111">
        <f ca="1">IFERROR(NOW()-F55,"")</f>
        <v>45984.420037384261</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45984.420037384261</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45984.420037384261</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45984.420037384261</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45984.420037384261</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45984.420037384261</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45984.420037384261</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45984.420037384261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45984.420037384261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45984.420037384261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45984.420037384261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45984.420037384261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45984.420037384261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45984.420037384261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45984.420037384261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45984.420037384261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45984.420037384261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45984.420037384261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45984.420037384261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45984.420037384261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45984.420037384261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45984.420037384261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45984.420037384261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45984.420037384261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45984.420037384261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45984.420037384261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45984.420037384261</v>
      </c>
      <c r="H81" s="132"/>
      <c r="I81" s="131" t="str">
        <f>IFERROR(VLOOKUP(D81,DB!A:F,6,0),"")</f>
        <v/>
      </c>
      <c r="J81" s="131" t="str">
        <f>IFERROR(VLOOKUP(D81,DB!A:G,7,0),"")</f>
        <v/>
      </c>
      <c r="K81" s="131"/>
      <c r="L81" s="131" t="str">
        <f>IFERROR(VLOOKUP(D81,DB!A:I,9,0),"")</f>
        <v/>
      </c>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3"/>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39136</v>
      </c>
      <c r="B2" s="119" t="str">
        <f>IFERROR(VLOOKUP(D2,DB!A:K,11,0),"")</f>
        <v>R6</v>
      </c>
      <c r="C2" s="120">
        <v>2</v>
      </c>
      <c r="D2" s="119" t="s">
        <v>34719</v>
      </c>
      <c r="E2" s="109" t="s">
        <v>39105</v>
      </c>
      <c r="F2" s="159">
        <v>45984.414803240739</v>
      </c>
      <c r="G2" s="160"/>
      <c r="H2" s="158">
        <v>45984.402407407404</v>
      </c>
      <c r="I2" s="119" t="str">
        <f>IFERROR(VLOOKUP(D2,DB!A:F,6,0),"")</f>
        <v>SCECO</v>
      </c>
      <c r="J2" s="119" t="str">
        <f>IFERROR(VLOOKUP(D2,DB!A:G,7,0),"")</f>
        <v>Dead</v>
      </c>
      <c r="K2" s="161" t="s">
        <v>39137</v>
      </c>
      <c r="L2" s="123" t="str">
        <f>IFERROR(VLOOKUP(D2,DB!A:I,9,0),"")</f>
        <v>Latis</v>
      </c>
    </row>
    <row r="3" spans="1:16382" ht="31.5" customHeight="1">
      <c r="A3" s="118" t="s">
        <v>39116</v>
      </c>
      <c r="B3" s="119" t="str">
        <f>IFERROR(VLOOKUP(D3,DB!A:K,11,0),"")</f>
        <v>R6</v>
      </c>
      <c r="C3" s="120">
        <v>1</v>
      </c>
      <c r="D3" s="119" t="s">
        <v>32420</v>
      </c>
      <c r="E3" s="109" t="s">
        <v>39105</v>
      </c>
      <c r="F3"/>
      <c r="G3"/>
      <c r="H3" s="159"/>
      <c r="I3" s="119" t="str">
        <f>IFERROR(VLOOKUP(D3,DB!A:F,6,0),"")</f>
        <v>SCECO</v>
      </c>
      <c r="J3" s="119" t="str">
        <f>IFERROR(VLOOKUP(D3,DB!A:G,7,0),"")</f>
        <v>Vandalized</v>
      </c>
      <c r="K3" s="122" t="s">
        <v>39138</v>
      </c>
      <c r="L3" s="123" t="str">
        <f>IFERROR(VLOOKUP(D3,DB!A:I,9,0),"")</f>
        <v>Latis</v>
      </c>
    </row>
    <row r="4" spans="1:16382" ht="31.5" customHeight="1">
      <c r="A4" s="118" t="s">
        <v>39116</v>
      </c>
      <c r="B4" s="119" t="str">
        <f>IFERROR(VLOOKUP(D4,DB!A:K,11,0),"")</f>
        <v>R6</v>
      </c>
      <c r="C4" s="120">
        <v>1</v>
      </c>
      <c r="D4" s="119" t="s">
        <v>35682</v>
      </c>
      <c r="E4" s="109" t="s">
        <v>39105</v>
      </c>
      <c r="F4" s="121"/>
      <c r="G4" s="104">
        <f t="shared" ref="G2:G4" ca="1" si="0">IFERROR(NOW()-F4,"-")</f>
        <v>45984.420037384261</v>
      </c>
      <c r="H4" s="121"/>
      <c r="I4" s="119" t="str">
        <f>IFERROR(VLOOKUP(D4,DB!A:F,6,0),"")</f>
        <v>SCECO</v>
      </c>
      <c r="J4" s="119" t="str">
        <f>IFERROR(VLOOKUP(D4,DB!A:G,7,0),"")</f>
        <v>Dead</v>
      </c>
      <c r="K4" s="122" t="s">
        <v>39139</v>
      </c>
      <c r="L4" s="123" t="str">
        <f>IFERROR(VLOOKUP(D4,DB!A:I,9,0),"")</f>
        <v>Latis</v>
      </c>
    </row>
    <row r="5" spans="1:16382" ht="31.5" customHeight="1">
      <c r="A5" s="150"/>
      <c r="B5" s="151" t="str">
        <f>IFERROR(VLOOKUP(D5,DB!A:K,11,0),"")</f>
        <v/>
      </c>
      <c r="C5" s="152"/>
      <c r="D5"/>
      <c r="E5" s="109"/>
      <c r="F5" s="153"/>
      <c r="G5" s="75">
        <f ca="1">IFERROR(NOW()-F5,"-")</f>
        <v>45984.420037384261</v>
      </c>
      <c r="H5" s="153"/>
      <c r="I5" s="151" t="str">
        <f>IFERROR(VLOOKUP(D5,DB!A:F,6,0),"")</f>
        <v/>
      </c>
      <c r="J5" s="151" t="str">
        <f>IFERROR(VLOOKUP(D5,DB!A:G,7,0),"")</f>
        <v/>
      </c>
      <c r="K5" s="154"/>
      <c r="L5" s="155" t="str">
        <f>IFERROR(VLOOKUP(D5,DB!A:I,9,0),"")</f>
        <v/>
      </c>
    </row>
    <row r="6" spans="1:16382" ht="31.5" customHeight="1">
      <c r="A6" s="150"/>
      <c r="B6" s="151" t="str">
        <f>IFERROR(VLOOKUP(D6,DB!A:K,11,0),"")</f>
        <v/>
      </c>
      <c r="C6" s="152"/>
      <c r="D6" s="149"/>
      <c r="E6" s="109"/>
      <c r="F6" s="153"/>
      <c r="G6" s="75">
        <f ca="1">IFERROR(NOW()-F6,"-")</f>
        <v>45984.420037384261</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51"/>
      <c r="E7" s="109"/>
      <c r="F7" s="153"/>
      <c r="G7" s="75">
        <f ca="1">IFERROR(NOW()-F7,"-")</f>
        <v>45984.420037384261</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45984.420037384261</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45984.420037384261</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45984.420037384261</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45984.420037384261</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45984.420037384261</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49"/>
      <c r="E13" s="109"/>
      <c r="F13" s="153"/>
      <c r="G13" s="75">
        <f ca="1">IFERROR(NOW()-F13,"-")</f>
        <v>45984.420037384261</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45984.420037384261</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45984.420037384261</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45984.420037384261</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45984.420037384261</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45984.420037384261</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45984.420037384261</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49"/>
      <c r="E20" s="109"/>
      <c r="F20" s="153"/>
      <c r="G20" s="75">
        <f ca="1">IFERROR(NOW()-F20,"-")</f>
        <v>45984.420037384261</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45984.420037384261</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45984.420037384261</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45984.420037384261</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45984.420037384261</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45984.420037384261</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45984.420037384261</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49"/>
      <c r="E27" s="109"/>
      <c r="F27" s="153"/>
      <c r="G27" s="75">
        <f ca="1">IFERROR(NOW()-F27,"-")</f>
        <v>45984.420037384261</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45984.420037384261</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45984.420037384261</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45984.420037384261</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45984.420037384261</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45984.420037384261</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45984.420037384261</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49"/>
      <c r="E34" s="109"/>
      <c r="F34" s="153"/>
      <c r="G34" s="75">
        <f ca="1">IFERROR(NOW()-F34,"-")</f>
        <v>45984.420037384261</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45984.420037384261</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45984.420037384261</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45984.420037384261</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45984.420037384261</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45984.420037384261</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45984.420037384261</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49"/>
      <c r="E41" s="109"/>
      <c r="F41" s="153"/>
      <c r="G41" s="75">
        <f ca="1">IFERROR(NOW()-F41,"-")</f>
        <v>45984.420037384261</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45984.420037384261</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45984.420037384261</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45984.420037384261</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45984.420037384261</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45984.420037384261</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45984.420037384261</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49"/>
      <c r="E48" s="109"/>
      <c r="F48" s="153"/>
      <c r="G48" s="75">
        <f ca="1">IFERROR(NOW()-F48,"-")</f>
        <v>45984.420037384261</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45984.420037384261</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45984.420037384261</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45984.420037384261</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45984.420037384261</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45984.420037384261</v>
      </c>
      <c r="H53" s="153"/>
      <c r="I53" s="151" t="str">
        <f>IFERROR(VLOOKUP(D53,DB!A:F,6,0),"")</f>
        <v/>
      </c>
      <c r="J53" s="151" t="str">
        <f>IFERROR(VLOOKUP(D53,DB!A:G,7,0),"")</f>
        <v/>
      </c>
      <c r="K53" s="154"/>
      <c r="L53" s="155" t="str">
        <f>IFERROR(VLOOKUP(D53,DB!A:I,9,0),"")</f>
        <v/>
      </c>
    </row>
  </sheetData>
  <dataValidations count="2">
    <dataValidation allowBlank="1" showInputMessage="1" showErrorMessage="1" sqref="E1" xr:uid="{9E1BC488-8814-4F8A-8DBE-742B3278AB71}"/>
    <dataValidation type="list" allowBlank="1" showInputMessage="1" showErrorMessage="1" sqref="E2:E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2025-11-23T07:04:52Z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