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7969" documentId="13_ncr:1_{F6CB121F-512D-4AA6-A0C1-0FB36C537598}" xr6:coauthVersionLast="47" xr6:coauthVersionMax="47" xr10:uidLastSave="{49472F5C-4108-4039-88F1-292FCC864A9C}"/>
  <bookViews>
    <workbookView xWindow="-109" yWindow="-109" windowWidth="26301" windowHeight="14169" firstSheet="3"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6" i="4" l="1"/>
  <c r="J6" i="4"/>
  <c r="I7" i="4"/>
  <c r="J7" i="4"/>
  <c r="I8" i="4"/>
  <c r="J8" i="4"/>
  <c r="I9" i="4"/>
  <c r="J9" i="4"/>
  <c r="I10" i="4"/>
  <c r="J10" i="4"/>
  <c r="I11" i="4"/>
  <c r="J11" i="4"/>
  <c r="I12" i="4"/>
  <c r="J12" i="4"/>
  <c r="I13" i="4"/>
  <c r="J13" i="4"/>
  <c r="I14" i="4"/>
  <c r="J14" i="4"/>
  <c r="I15" i="4"/>
  <c r="J15" i="4"/>
  <c r="I16" i="4"/>
  <c r="J16" i="4"/>
  <c r="I17" i="4"/>
  <c r="J17" i="4"/>
  <c r="I18" i="4"/>
  <c r="J18" i="4"/>
  <c r="B3" i="4"/>
  <c r="I3" i="4"/>
  <c r="J3" i="4"/>
  <c r="I4" i="4"/>
  <c r="J4" i="4"/>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147" i="6"/>
  <c r="G147" i="6"/>
  <c r="J147" i="6"/>
  <c r="L147"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J5"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I5"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I2" i="3"/>
  <c r="I3" i="3"/>
  <c r="I4" i="3"/>
  <c r="I5"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alcChain>
</file>

<file path=xl/sharedStrings.xml><?xml version="1.0" encoding="utf-8"?>
<sst xmlns="http://schemas.openxmlformats.org/spreadsheetml/2006/main" count="179028" uniqueCount="39106">
  <si>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</si>
  <si>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</si>
  <si>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</si>
  <si>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</si>
  <si>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</si>
  <si>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</si>
  <si>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</si>
  <si>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</si>
  <si>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</si>
  <si>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</si>
  <si>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</si>
  <si>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</si>
  <si>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</si>
  <si>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</si>
  <si>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</si>
  <si>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</si>
  <si>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</si>
  <si>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</si>
  <si>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</si>
  <si>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</si>
  <si>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</si>
  <si>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</si>
  <si>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</si>
  <si>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</si>
  <si>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</si>
  <si>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</si>
  <si>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</si>
  <si>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</si>
  <si>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</si>
  <si>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</si>
  <si>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</si>
  <si>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</si>
  <si>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</si>
  <si>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</si>
  <si>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</si>
  <si>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</si>
  <si>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</si>
  <si>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</si>
  <si>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</si>
  <si>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</si>
  <si>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</si>
  <si>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</si>
  <si>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</si>
  <si>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</si>
  <si>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</si>
  <si>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</si>
  <si>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</si>
  <si>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</si>
  <si>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</si>
  <si>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</si>
  <si>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</si>
  <si>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</si>
  <si>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</si>
  <si>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</si>
  <si>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</si>
  <si>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</si>
  <si>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</si>
  <si>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</si>
  <si>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</si>
  <si>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</si>
  <si>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</si>
  <si>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</si>
  <si>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</si>
  <si>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</si>
  <si>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</si>
  <si>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</si>
  <si>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</si>
  <si>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</si>
  <si>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</si>
  <si>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</si>
  <si>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</si>
  <si>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</si>
  <si>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</si>
  <si>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</si>
  <si>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</si>
  <si>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</si>
  <si>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</si>
  <si>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</si>
  <si>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</si>
  <si>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</si>
  <si>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</si>
  <si>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</si>
  <si>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</si>
  <si>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</si>
  <si>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</si>
  <si>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</si>
  <si>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</si>
  <si>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</si>
  <si>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</si>
  <si>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</si>
  <si>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</si>
  <si>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</si>
  <si>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</si>
  <si>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</si>
  <si>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</si>
  <si>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</si>
  <si>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</si>
  <si>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</si>
  <si>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</si>
  <si>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</si>
  <si>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</si>
  <si>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</si>
  <si>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</si>
  <si>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</si>
  <si>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</si>
  <si>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</si>
  <si>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</si>
  <si>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</si>
  <si>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</si>
  <si>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</si>
  <si>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</si>
  <si>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</si>
  <si>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</si>
  <si>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</si>
  <si>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</si>
  <si>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</si>
  <si>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</si>
  <si>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</si>
  <si>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</si>
  <si>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</si>
  <si>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</si>
  <si>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</si>
  <si>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</si>
  <si>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</si>
  <si>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</si>
  <si>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</si>
  <si>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</si>
  <si>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</si>
  <si>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</si>
  <si>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</si>
  <si>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</si>
  <si>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</si>
  <si>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</si>
  <si>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</si>
  <si>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</si>
  <si>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</si>
  <si>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</si>
  <si>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</si>
  <si>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</si>
  <si>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</si>
  <si>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</si>
  <si>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</si>
  <si>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</si>
  <si>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</si>
  <si>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</si>
  <si>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</si>
  <si>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</si>
  <si>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</si>
  <si>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</si>
  <si>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</si>
  <si>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</si>
  <si>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</si>
  <si>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</si>
  <si>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</si>
  <si>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</si>
  <si>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</si>
  <si>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</si>
  <si>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</si>
  <si>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</si>
  <si>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</si>
  <si>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</si>
  <si>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</si>
  <si>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</si>
  <si>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</si>
  <si>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</si>
  <si>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</si>
  <si>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</si>
  <si>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</si>
  <si>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</si>
  <si>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</si>
  <si>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</si>
  <si>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</si>
  <si>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</si>
  <si>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</si>
  <si>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</si>
  <si>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</si>
  <si>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</si>
  <si>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</si>
  <si>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</si>
  <si>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</si>
  <si>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</si>
  <si>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</si>
  <si>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</si>
  <si>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</si>
  <si>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</si>
  <si>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</si>
  <si>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</si>
  <si>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</si>
  <si>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</si>
  <si>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</si>
  <si>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</si>
  <si>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</si>
  <si>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</si>
  <si>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</si>
  <si>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</si>
  <si>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</si>
  <si>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</si>
  <si>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</si>
  <si>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</si>
  <si>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</si>
  <si>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</si>
  <si>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</si>
  <si>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</si>
  <si>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</si>
  <si>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</si>
  <si>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</si>
  <si>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</si>
  <si>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</si>
  <si>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</si>
  <si>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</si>
  <si>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</si>
  <si>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</si>
  <si>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</si>
  <si>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</si>
  <si>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</si>
  <si>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</si>
  <si>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</si>
  <si>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</si>
  <si>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</si>
  <si>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</si>
  <si>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</si>
  <si>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</si>
  <si>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</si>
  <si>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</si>
  <si>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</si>
  <si>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</si>
  <si>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</si>
  <si>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</si>
  <si>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</si>
  <si>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</si>
  <si>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</si>
  <si>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</si>
  <si>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</si>
  <si>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</si>
  <si>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</si>
  <si>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</si>
  <si>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</si>
  <si>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</si>
  <si>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</si>
  <si>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</si>
  <si>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</si>
  <si>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</si>
  <si>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</si>
  <si>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</si>
  <si>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</si>
  <si>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</si>
  <si>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</si>
  <si>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</si>
  <si>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</si>
  <si>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</si>
  <si>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</si>
  <si>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</si>
  <si>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</si>
  <si>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</si>
  <si>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</si>
  <si>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</si>
  <si>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</si>
  <si>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</si>
  <si>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</si>
  <si>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</si>
  <si>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</si>
  <si>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</si>
  <si>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</si>
  <si>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</si>
  <si>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</si>
  <si>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</si>
  <si>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</si>
  <si>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</si>
  <si>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</si>
  <si>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</si>
  <si>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</si>
  <si>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</si>
  <si>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</si>
  <si>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</si>
  <si>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</si>
  <si>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</si>
  <si>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</si>
  <si>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</si>
  <si>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</si>
  <si>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</si>
  <si>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</si>
  <si>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</si>
  <si>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</si>
  <si>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</si>
  <si>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</si>
  <si>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</si>
  <si>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</si>
  <si>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</si>
  <si>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</si>
  <si>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</si>
  <si>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</si>
  <si>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</si>
  <si>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</si>
  <si>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</si>
  <si>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</si>
  <si>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</si>
  <si>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</si>
  <si>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</si>
  <si>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</si>
  <si>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</si>
  <si>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</si>
  <si>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</si>
  <si>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</si>
  <si>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</si>
  <si>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</si>
  <si>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</si>
  <si>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</si>
  <si>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</si>
  <si>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</si>
  <si>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</si>
  <si>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</si>
  <si>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</si>
  <si>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</si>
  <si>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</si>
  <si>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</si>
  <si>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</si>
  <si>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</si>
  <si>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</si>
  <si>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</si>
  <si>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</si>
  <si>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</si>
  <si>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</si>
  <si>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</si>
  <si>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</si>
  <si>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</si>
  <si>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</si>
  <si>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</si>
  <si>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</si>
  <si>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</si>
  <si>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</si>
  <si>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</si>
  <si>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</si>
  <si>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</si>
  <si>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</si>
  <si>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</si>
  <si>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</si>
  <si>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</si>
  <si>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</si>
  <si>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</si>
  <si>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</si>
  <si>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</si>
  <si>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</si>
  <si>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</si>
  <si>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</si>
  <si>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</si>
  <si>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</si>
  <si>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</si>
  <si>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</si>
  <si>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</si>
  <si>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</si>
  <si>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</si>
  <si>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</si>
  <si>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</si>
  <si>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</si>
  <si>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</si>
  <si>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</si>
  <si>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</si>
  <si>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</si>
  <si>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</si>
  <si>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</si>
  <si>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</si>
  <si>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</si>
  <si>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</si>
  <si>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</si>
  <si>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</si>
  <si>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</si>
  <si>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</si>
  <si>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</si>
  <si>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</si>
  <si>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</si>
  <si>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</si>
  <si>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</si>
  <si>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</si>
  <si>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</si>
  <si>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</si>
  <si>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</si>
  <si>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</si>
  <si>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</si>
  <si>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</si>
  <si>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</si>
  <si>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</si>
  <si>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</si>
  <si>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</si>
  <si>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</si>
  <si>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</si>
  <si>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</si>
  <si>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</si>
  <si>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</si>
  <si>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</si>
  <si>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</si>
  <si>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</si>
  <si>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</si>
  <si>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</si>
  <si>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</si>
  <si>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</si>
  <si>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</si>
  <si>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</si>
  <si>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</si>
  <si>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</si>
  <si>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</si>
  <si>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</si>
  <si>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</si>
  <si>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</si>
  <si>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</si>
  <si>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</si>
  <si>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</si>
  <si>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</si>
  <si>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</si>
  <si>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</si>
  <si>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</si>
  <si>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</si>
  <si>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</si>
  <si>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</si>
  <si>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</si>
  <si>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</si>
  <si>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</si>
  <si>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</si>
  <si>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</si>
  <si>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</si>
  <si>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</si>
  <si>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</si>
  <si>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</si>
  <si>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</si>
  <si>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</si>
  <si>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</si>
  <si>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</si>
  <si>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</si>
  <si>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</si>
  <si>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</si>
  <si>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</si>
  <si>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</si>
  <si>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</si>
  <si>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</si>
  <si>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</si>
  <si>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</si>
  <si>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</si>
  <si>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</si>
  <si>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</si>
  <si>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</si>
  <si>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</si>
  <si>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</si>
  <si>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</si>
  <si>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</si>
  <si>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</si>
  <si>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</si>
  <si>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</si>
  <si>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</si>
  <si>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</si>
  <si>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</si>
  <si>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</si>
  <si>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</si>
  <si>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</si>
  <si>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</si>
  <si>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</si>
  <si>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</si>
  <si>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</si>
  <si>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</si>
  <si>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</si>
  <si>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</si>
  <si>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</si>
  <si>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</si>
  <si>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</si>
  <si>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</si>
  <si>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</si>
  <si>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</si>
  <si>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</si>
  <si>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</si>
  <si>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</si>
  <si>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</si>
  <si>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</si>
  <si>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</si>
  <si>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</si>
  <si>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</si>
  <si>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</si>
  <si>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</si>
  <si>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</si>
  <si>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</si>
  <si>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</si>
  <si>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</si>
  <si>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</si>
  <si>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</si>
  <si>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</si>
  <si>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</si>
  <si>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</si>
  <si>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</si>
  <si>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</si>
  <si>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</si>
  <si>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</si>
  <si>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</si>
  <si>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</si>
  <si>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</si>
  <si>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</si>
  <si>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</si>
  <si>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</si>
  <si>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</si>
  <si>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</si>
  <si>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</si>
  <si>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</si>
  <si>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</si>
  <si>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</si>
  <si>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</si>
  <si>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</si>
  <si>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</si>
  <si>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</si>
  <si>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</si>
  <si>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</si>
  <si>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</si>
  <si>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</si>
  <si>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</si>
  <si>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</si>
  <si>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</si>
  <si>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</si>
  <si>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</si>
  <si>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</si>
  <si>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</si>
  <si>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</si>
  <si>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</si>
  <si>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</si>
  <si>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</si>
  <si>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</si>
  <si>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</si>
  <si>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</si>
  <si>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</si>
  <si>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</si>
  <si>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</si>
  <si>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</si>
  <si>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</si>
  <si>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</si>
  <si>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</si>
  <si>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</si>
  <si>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</si>
  <si>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</si>
  <si>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</si>
  <si>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</si>
  <si>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</si>
  <si>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</si>
  <si>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</si>
  <si>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</si>
  <si>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</si>
  <si>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</si>
  <si>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</si>
  <si>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</si>
  <si>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</si>
  <si>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</si>
  <si>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</si>
  <si>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</si>
  <si>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</si>
  <si>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</si>
  <si>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</si>
  <si>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</si>
  <si>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</si>
  <si>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</si>
  <si>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</si>
  <si>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</si>
  <si>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</si>
  <si>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</si>
  <si>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</si>
  <si>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</si>
  <si>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</si>
  <si>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</si>
  <si>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</si>
  <si>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</si>
  <si>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</si>
  <si>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</si>
  <si>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</si>
  <si>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</si>
  <si>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</si>
  <si>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</si>
  <si>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</si>
  <si>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</si>
  <si>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</si>
  <si>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</si>
  <si>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</si>
  <si>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</si>
  <si>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</si>
  <si>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</si>
  <si>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</si>
  <si>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</si>
  <si>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</si>
  <si>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</si>
  <si>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</si>
  <si>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</si>
  <si>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</si>
  <si>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</si>
  <si>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</si>
  <si>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</si>
  <si>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</si>
  <si>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</si>
  <si>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</si>
  <si>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</si>
  <si>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</si>
  <si>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</si>
  <si>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</si>
  <si>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</si>
  <si>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</si>
  <si>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</si>
  <si>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</si>
  <si>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</si>
  <si>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</si>
  <si>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</si>
  <si>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</si>
  <si>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</si>
  <si>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</si>
  <si>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</si>
  <si>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</si>
  <si>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</si>
  <si>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</si>
  <si>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</si>
  <si>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</si>
  <si>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</si>
  <si>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</si>
  <si>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</si>
  <si>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</si>
  <si>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</si>
  <si>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</si>
  <si>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</si>
  <si>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</si>
  <si>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</si>
  <si>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</si>
  <si>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</si>
  <si>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</si>
  <si>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</si>
  <si>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</si>
  <si>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</si>
  <si>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</si>
  <si>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</si>
  <si>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</si>
  <si>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</si>
  <si>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</si>
  <si>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</si>
  <si>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</si>
  <si>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</si>
  <si>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</si>
  <si>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</si>
  <si>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</si>
  <si>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</si>
  <si>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</si>
  <si>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</si>
  <si>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</si>
  <si>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</si>
  <si>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</si>
  <si>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</si>
  <si>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</si>
  <si>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</si>
  <si>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</si>
  <si>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</si>
  <si>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</si>
  <si>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</si>
  <si>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</si>
  <si>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</si>
  <si>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</si>
  <si>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</si>
  <si>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</si>
  <si>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</si>
  <si>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</si>
  <si>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</si>
  <si>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</si>
  <si>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</si>
  <si>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</si>
  <si>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</si>
  <si>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</si>
  <si>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</si>
  <si>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</si>
  <si>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</si>
  <si>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</si>
  <si>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</si>
  <si>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</si>
  <si>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</si>
  <si>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</si>
  <si>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</si>
  <si>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</si>
  <si>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</si>
  <si>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</si>
  <si>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</si>
  <si>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</si>
  <si>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</si>
  <si>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</si>
  <si>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</si>
  <si>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</si>
  <si>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</si>
  <si>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</si>
  <si>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</si>
  <si>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</si>
  <si>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</si>
  <si>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</si>
  <si>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</si>
  <si>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</si>
  <si>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</si>
  <si>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</si>
  <si>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</si>
  <si>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</si>
  <si>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</si>
  <si>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</si>
  <si>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</si>
  <si>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</si>
  <si>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</si>
  <si>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</si>
  <si>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</si>
  <si>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</si>
  <si>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</si>
  <si>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</si>
  <si>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</si>
  <si>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</si>
  <si>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</si>
  <si>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</si>
  <si>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</si>
  <si>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</si>
  <si>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</si>
  <si>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</si>
  <si>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</si>
  <si>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</si>
  <si>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</si>
  <si>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</si>
  <si>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</si>
  <si>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</si>
  <si>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</si>
  <si>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</si>
  <si>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</si>
  <si>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</si>
  <si>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</si>
  <si>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</si>
  <si>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</si>
  <si>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</si>
  <si>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</si>
  <si>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</si>
  <si>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</si>
  <si>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</si>
  <si>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</si>
  <si>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</si>
  <si>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</si>
  <si>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</si>
  <si>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</si>
  <si>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</si>
  <si>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</si>
  <si>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</si>
  <si>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</si>
  <si>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</si>
  <si>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</si>
  <si>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</si>
  <si>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</si>
  <si>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</si>
  <si>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</si>
  <si>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</si>
  <si>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</si>
  <si>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</si>
  <si>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</si>
  <si>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</si>
  <si>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</si>
  <si>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</si>
  <si>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</si>
  <si>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</si>
  <si>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</si>
  <si>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</si>
  <si>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</si>
  <si>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</si>
  <si>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</si>
  <si>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</si>
  <si>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</si>
  <si>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</si>
  <si>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</si>
  <si>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</si>
  <si>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</si>
  <si>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</si>
  <si>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</si>
  <si>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</si>
  <si>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</si>
  <si>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</si>
  <si>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</si>
  <si>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</si>
  <si>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</si>
  <si>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</si>
  <si>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</si>
  <si>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</si>
  <si>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</si>
  <si>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</si>
  <si>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</si>
  <si>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</si>
  <si>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</si>
  <si>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</si>
  <si>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</si>
  <si>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</si>
  <si>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</si>
  <si>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</si>
  <si>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</si>
  <si>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</si>
  <si>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</si>
  <si>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</si>
  <si>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</si>
  <si>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</si>
  <si>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</si>
  <si>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</si>
  <si>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</si>
  <si>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</si>
  <si>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</si>
  <si>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</si>
  <si>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</si>
  <si>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</si>
  <si>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</si>
  <si>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</si>
  <si>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</si>
  <si>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</si>
  <si>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</si>
  <si>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</si>
  <si>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</si>
  <si>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</si>
  <si>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</si>
  <si>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</si>
  <si>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</si>
  <si>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</si>
  <si>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</si>
  <si>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</si>
  <si>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</si>
  <si>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</si>
  <si>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</si>
  <si>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</si>
  <si>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</si>
  <si>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</si>
  <si>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</si>
  <si>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</si>
  <si>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</si>
  <si>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</si>
  <si>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</si>
  <si>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</si>
  <si>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</si>
  <si>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</si>
  <si>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</si>
  <si>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</si>
  <si>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</si>
  <si>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</si>
  <si>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</si>
  <si>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</si>
  <si>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</si>
  <si>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</si>
  <si>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</si>
  <si>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</si>
  <si>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</si>
  <si>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</si>
  <si>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</si>
  <si>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</si>
  <si>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</si>
  <si>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</si>
  <si>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</si>
  <si>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</si>
  <si>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</si>
  <si>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</si>
  <si>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</si>
  <si>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</si>
  <si>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</si>
  <si>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</si>
  <si>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</si>
  <si>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</si>
  <si>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</si>
  <si>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</si>
  <si>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</si>
  <si>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</si>
  <si>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</si>
  <si>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</si>
  <si>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</si>
  <si>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</si>
  <si>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</si>
  <si>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</si>
  <si>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</si>
  <si>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</si>
  <si>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</si>
  <si>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</si>
  <si>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</si>
  <si>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</si>
  <si>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</si>
  <si>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</si>
  <si>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</si>
  <si>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</si>
  <si>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</si>
  <si>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</si>
  <si>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</si>
  <si>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</si>
  <si>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</si>
  <si>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</si>
  <si>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</si>
  <si>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</si>
  <si>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</si>
  <si>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</si>
  <si>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</si>
  <si>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</si>
  <si>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</si>
  <si>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</si>
  <si>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</si>
  <si>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</si>
  <si>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</si>
  <si>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</si>
  <si>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</si>
  <si>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</si>
  <si>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</si>
  <si>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</si>
  <si>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</si>
  <si>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</si>
  <si>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</si>
  <si>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</si>
  <si>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</si>
  <si>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</si>
  <si>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</si>
  <si>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</si>
  <si>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</si>
  <si>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</si>
  <si>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</si>
  <si>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</si>
  <si>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</si>
  <si>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</si>
  <si>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</si>
  <si>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</si>
  <si>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</si>
  <si>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</si>
  <si>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</si>
  <si>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</si>
  <si>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</si>
  <si>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</si>
  <si>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</si>
  <si>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</si>
  <si>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</si>
  <si>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</si>
  <si>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</si>
  <si>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</si>
  <si>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</si>
  <si>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</si>
  <si>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</si>
  <si>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</si>
  <si>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</si>
  <si>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</si>
  <si>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</si>
  <si>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</si>
  <si>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</si>
  <si>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</si>
  <si>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</si>
  <si>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</si>
  <si>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</si>
  <si>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</si>
  <si>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</si>
  <si>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</si>
  <si>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</si>
  <si>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</si>
  <si>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</si>
  <si>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</si>
  <si>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</si>
  <si>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</si>
  <si>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</si>
  <si>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</si>
  <si>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</si>
  <si>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</si>
  <si>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</si>
  <si>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</si>
  <si>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</si>
  <si>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</si>
  <si>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</si>
  <si>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</si>
  <si>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</si>
  <si>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</si>
  <si>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</si>
  <si>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</si>
  <si>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</si>
  <si>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</si>
  <si>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</si>
  <si>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</si>
  <si>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</si>
  <si>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</si>
  <si>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</si>
  <si>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</si>
  <si>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</si>
  <si>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</si>
  <si>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</si>
  <si>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</si>
  <si>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</si>
  <si>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</si>
  <si>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</si>
  <si>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</si>
  <si>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</si>
  <si>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</si>
  <si>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</si>
  <si>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</si>
  <si>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</si>
  <si>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</si>
  <si>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</si>
  <si>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</si>
  <si>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</si>
  <si>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</si>
  <si>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</si>
  <si>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</si>
  <si>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</si>
  <si>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</si>
  <si>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</si>
  <si>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</si>
  <si>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</si>
  <si>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</si>
  <si>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</si>
  <si>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</si>
  <si>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</si>
  <si>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</si>
  <si>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</si>
  <si>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</si>
  <si>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</si>
  <si>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</si>
  <si>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</si>
  <si>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</si>
  <si>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</si>
  <si>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</si>
  <si>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</si>
  <si>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</si>
  <si>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</si>
  <si>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</si>
  <si>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</si>
  <si>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</si>
  <si>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</si>
  <si>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</si>
  <si>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</si>
  <si>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</si>
  <si>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</si>
  <si>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</si>
  <si>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</si>
  <si>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</si>
  <si>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</si>
  <si>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</si>
  <si>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</si>
  <si>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</si>
  <si>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</si>
  <si>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</si>
  <si>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</si>
  <si>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</si>
  <si>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</si>
  <si>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</si>
  <si>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</si>
  <si>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</si>
  <si>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</si>
  <si>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</si>
  <si>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</si>
  <si>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</si>
  <si>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</si>
  <si>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</si>
  <si>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</si>
  <si>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</si>
  <si>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</si>
  <si>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</si>
  <si>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</si>
  <si>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</si>
  <si>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</si>
  <si>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</si>
  <si>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</si>
  <si>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</si>
  <si>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</si>
  <si>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</si>
  <si>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</si>
  <si>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</si>
  <si>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</si>
  <si>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</si>
  <si>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</si>
  <si>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</si>
  <si>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</si>
  <si>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</si>
  <si>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</si>
  <si>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</si>
  <si>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</si>
  <si>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</si>
  <si>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</si>
  <si>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</si>
  <si>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</si>
  <si>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</si>
  <si>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</si>
  <si>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</si>
  <si>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</si>
  <si>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</si>
  <si>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</si>
  <si>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</si>
  <si>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</si>
  <si>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</si>
  <si>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</si>
  <si>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</si>
  <si>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</si>
  <si>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</si>
  <si>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</si>
  <si>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</si>
  <si>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</si>
  <si>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</si>
  <si>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</si>
  <si>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</si>
  <si>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</si>
  <si>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</si>
  <si>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</si>
  <si>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</si>
  <si>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</si>
  <si>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</si>
  <si>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</si>
  <si>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</si>
  <si>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</si>
  <si>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</si>
  <si>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</si>
  <si>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</si>
  <si>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</si>
  <si>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</si>
  <si>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</si>
  <si>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</si>
  <si>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</si>
  <si>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</si>
  <si>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</si>
  <si>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</si>
  <si>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</si>
  <si>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</si>
  <si>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</si>
  <si>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</si>
  <si>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</si>
  <si>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</si>
  <si>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</si>
  <si>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</si>
  <si>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</si>
  <si>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</si>
  <si>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</si>
  <si>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</si>
  <si>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</si>
  <si>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</si>
  <si>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</si>
  <si>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</si>
  <si>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</si>
  <si>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</si>
  <si>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</si>
  <si>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</si>
  <si>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</si>
  <si>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</si>
  <si>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</si>
  <si>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</si>
  <si>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</si>
  <si>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</si>
  <si>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</si>
  <si>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</si>
  <si>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</si>
  <si>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</si>
  <si>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</si>
  <si>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</si>
  <si>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</si>
  <si>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</si>
  <si>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</si>
  <si>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</si>
  <si>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</si>
  <si>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</si>
  <si>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</si>
  <si>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</si>
  <si>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</si>
  <si>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</si>
  <si>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</si>
  <si>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</si>
  <si>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</si>
  <si>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</si>
  <si>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</si>
  <si>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</si>
  <si>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</si>
  <si>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</si>
  <si>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</si>
  <si>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</si>
  <si>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</si>
  <si>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</si>
  <si>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</si>
  <si>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</si>
  <si>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</si>
  <si>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</si>
  <si>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</si>
  <si>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</si>
  <si>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</si>
  <si>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</si>
  <si>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</si>
  <si>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</si>
  <si>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</si>
  <si>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</si>
  <si>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</si>
  <si>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</si>
  <si>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</si>
  <si>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</si>
  <si>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</si>
  <si>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</si>
  <si>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</si>
  <si>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</si>
  <si>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</si>
  <si>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</si>
  <si>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</si>
  <si>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</si>
  <si>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</si>
  <si>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</si>
  <si>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</si>
  <si>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</si>
  <si>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</si>
  <si>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</si>
  <si>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</si>
  <si>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</si>
  <si>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</si>
  <si>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</si>
  <si>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</si>
  <si>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</si>
  <si>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</si>
  <si>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</si>
  <si>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</si>
  <si>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</si>
  <si>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</si>
  <si>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</si>
  <si>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</si>
  <si>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</si>
  <si>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</si>
  <si>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</si>
  <si>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</si>
  <si>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</si>
  <si>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</si>
  <si>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</si>
  <si>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</si>
  <si>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</si>
  <si>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</si>
  <si>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</si>
  <si>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</si>
  <si>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</si>
  <si>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</si>
  <si>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</si>
  <si>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</si>
  <si>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</si>
  <si>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</si>
  <si>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</si>
  <si>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</si>
  <si>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</si>
  <si>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</si>
  <si>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</si>
  <si>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</si>
  <si>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</si>
  <si>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</si>
  <si>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</si>
  <si>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</si>
  <si>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</si>
  <si>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</si>
  <si>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</si>
  <si>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</si>
  <si>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</si>
  <si>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</si>
  <si>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</si>
  <si>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</si>
  <si>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</si>
  <si>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</si>
  <si>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</si>
  <si>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</si>
  <si>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</si>
  <si>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</si>
  <si>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</si>
  <si>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</si>
  <si>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</si>
  <si>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</si>
  <si>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</si>
  <si>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</si>
  <si>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</si>
  <si>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</si>
  <si>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</si>
  <si>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</si>
  <si>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</si>
  <si>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</si>
  <si>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</si>
  <si>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</si>
  <si>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</si>
  <si>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</si>
  <si>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</si>
  <si>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</si>
  <si>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</si>
  <si>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</si>
  <si>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</si>
  <si>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</si>
  <si>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</si>
  <si>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</si>
  <si>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</si>
  <si>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</si>
  <si>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</si>
  <si>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</si>
  <si>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</si>
  <si>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</si>
  <si>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</si>
  <si>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</si>
  <si>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</si>
  <si>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</si>
  <si>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</si>
  <si>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</si>
  <si>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</si>
  <si>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</si>
  <si>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</si>
  <si>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</si>
  <si>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</si>
  <si>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</si>
  <si>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</si>
  <si>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</si>
  <si>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</si>
  <si>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</si>
  <si>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</si>
  <si>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</si>
  <si>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</si>
  <si>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</si>
  <si>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</si>
  <si>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</si>
  <si>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</si>
  <si>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</si>
  <si>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</si>
  <si>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</si>
  <si>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</si>
  <si>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</si>
  <si>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</si>
  <si>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</si>
  <si>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</si>
  <si>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</si>
  <si>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</si>
  <si>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</si>
  <si>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</si>
  <si>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</si>
  <si>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</si>
  <si>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</si>
  <si>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</si>
  <si>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</si>
  <si>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</si>
  <si>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</si>
  <si>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</si>
  <si>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</si>
  <si>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</si>
  <si>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</si>
  <si>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</si>
  <si>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</si>
  <si>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</si>
  <si>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</si>
  <si>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</si>
  <si>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</si>
  <si>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</si>
  <si>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</si>
  <si>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</si>
  <si>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</si>
  <si>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</si>
  <si>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</si>
  <si>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</si>
  <si>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</si>
  <si>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</si>
  <si>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</si>
  <si>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</si>
  <si>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</si>
  <si>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</si>
  <si>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</si>
  <si>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</si>
  <si>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</si>
  <si>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</si>
  <si>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</si>
  <si>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</si>
  <si>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</si>
  <si>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</si>
  <si>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</si>
  <si>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</si>
  <si>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</si>
  <si>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</si>
  <si>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</si>
  <si>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</si>
  <si>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</si>
  <si>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</si>
  <si>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</si>
  <si>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</si>
  <si>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</si>
  <si>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</si>
  <si>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</si>
  <si>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</si>
  <si>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</si>
  <si>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</si>
  <si>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</si>
  <si>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</si>
  <si>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</si>
  <si>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</si>
  <si>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</si>
  <si>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</si>
  <si>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</si>
  <si>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</si>
  <si>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</si>
  <si>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</si>
  <si>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</si>
  <si>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</si>
  <si>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</si>
  <si>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</si>
  <si>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</si>
  <si>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</si>
  <si>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</si>
  <si>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</si>
  <si>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</si>
  <si>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</si>
  <si>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</si>
  <si>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</si>
  <si>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</si>
  <si>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</si>
  <si>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</si>
  <si>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</si>
  <si>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</si>
  <si>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</si>
  <si>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</si>
  <si>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</si>
  <si>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</si>
  <si>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</si>
  <si>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</si>
  <si>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</si>
  <si>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</si>
  <si>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</si>
  <si>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</si>
  <si>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</si>
  <si>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</si>
  <si>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</si>
  <si>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</si>
  <si>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</si>
  <si>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</si>
  <si>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</si>
  <si>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</si>
  <si>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</si>
  <si>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</si>
  <si>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</si>
  <si>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</si>
  <si>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</si>
  <si>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</si>
  <si>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</si>
  <si>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</si>
  <si>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</si>
  <si>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</si>
  <si>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</si>
  <si>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</si>
  <si>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</si>
  <si>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</si>
  <si>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</si>
  <si>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</si>
  <si>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</si>
  <si>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</si>
  <si>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</si>
  <si>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</si>
  <si>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</si>
  <si>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</si>
  <si>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</si>
  <si>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</si>
  <si>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</si>
  <si>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</si>
  <si>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</si>
  <si>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</si>
  <si>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</si>
  <si>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</si>
  <si>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</si>
  <si>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</si>
  <si>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</si>
  <si>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</si>
  <si>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</si>
  <si>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</si>
  <si>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</si>
  <si>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</si>
  <si>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</si>
  <si>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</si>
  <si>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</si>
  <si>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</si>
  <si>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</si>
  <si>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</si>
  <si>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</si>
  <si>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</si>
  <si>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</si>
  <si>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</si>
  <si>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</si>
  <si>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</si>
  <si>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</si>
  <si>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</si>
  <si>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</si>
  <si>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</si>
  <si>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</si>
  <si>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</si>
  <si>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</si>
  <si>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</si>
  <si>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</si>
  <si>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</si>
  <si>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</si>
  <si>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</si>
  <si>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</si>
  <si>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</si>
  <si>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</si>
  <si>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</si>
  <si>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</si>
  <si>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</si>
  <si>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</si>
  <si>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</si>
  <si>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</si>
  <si>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</si>
  <si>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</si>
  <si>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</si>
  <si>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</si>
  <si>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</si>
  <si>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</si>
  <si>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</si>
  <si>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</si>
  <si>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</si>
  <si>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</si>
  <si>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</si>
  <si>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</si>
  <si>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</si>
  <si>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</si>
  <si>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</si>
  <si>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</si>
  <si>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</si>
  <si>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</si>
  <si>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</si>
  <si>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</si>
  <si>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</si>
  <si>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</si>
  <si>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</si>
  <si>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</si>
  <si>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</si>
  <si>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</si>
  <si>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</si>
  <si>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</si>
  <si>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</si>
  <si>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</si>
  <si>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</si>
  <si>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</si>
  <si>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</si>
  <si>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</si>
  <si>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</si>
  <si>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</si>
  <si>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</si>
  <si>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</si>
  <si>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</si>
  <si>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</si>
  <si>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</si>
  <si>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</si>
  <si>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</si>
  <si>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</si>
  <si>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</si>
  <si>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</si>
  <si>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</si>
  <si>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</si>
  <si>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</si>
  <si>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</si>
  <si>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</si>
  <si>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</si>
  <si>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</si>
  <si>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</si>
  <si>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</si>
  <si>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</si>
  <si>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</si>
  <si>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</si>
  <si>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</si>
  <si>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</si>
  <si>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</si>
  <si>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</si>
  <si>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</si>
  <si>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</si>
  <si>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</si>
  <si>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</si>
  <si>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</si>
  <si>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</si>
  <si>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</si>
  <si>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</si>
  <si>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</si>
  <si>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</si>
  <si>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</si>
  <si>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</si>
  <si>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</si>
  <si>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</si>
  <si>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</si>
  <si>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</si>
  <si>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</si>
  <si>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</si>
  <si>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</si>
  <si>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</si>
  <si>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</si>
  <si>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</si>
  <si>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</si>
  <si>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</si>
  <si>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</si>
  <si>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</si>
  <si>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</si>
  <si>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</si>
  <si>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</si>
  <si>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</si>
  <si>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</si>
  <si>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</si>
  <si>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</si>
  <si>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</si>
  <si>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</si>
  <si>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</si>
  <si>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</si>
  <si>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</si>
  <si>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</si>
  <si>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</si>
  <si>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</si>
  <si>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</si>
  <si>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</si>
  <si>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</si>
  <si>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</si>
  <si>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</si>
  <si>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</si>
  <si>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</si>
  <si>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</si>
  <si>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</si>
  <si>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</si>
  <si>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</si>
  <si>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</si>
  <si>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</si>
  <si>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</si>
  <si>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</si>
  <si>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</si>
  <si>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</si>
  <si>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</si>
  <si>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</si>
  <si>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</si>
  <si>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</si>
  <si>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</si>
  <si>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</si>
  <si>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</si>
  <si>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</si>
  <si>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</si>
  <si>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</si>
  <si>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</si>
  <si>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</si>
  <si>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</si>
  <si>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</si>
  <si>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</si>
  <si>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</si>
  <si>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</si>
  <si>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</si>
  <si>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</si>
  <si>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</si>
  <si>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</si>
  <si>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</si>
  <si>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</si>
  <si>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</si>
  <si>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</si>
  <si>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</si>
  <si>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</si>
  <si>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</si>
  <si>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</si>
  <si>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</si>
  <si>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</si>
  <si>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</si>
  <si>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</si>
  <si>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</si>
  <si>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</si>
  <si>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</si>
  <si>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</si>
  <si>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</si>
  <si>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</si>
  <si>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</si>
  <si>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</si>
  <si>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</si>
  <si>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</si>
  <si>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</si>
  <si>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</si>
  <si>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</si>
  <si>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</si>
  <si>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</si>
  <si>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</si>
  <si>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</si>
  <si>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</si>
  <si>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</si>
  <si>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</si>
  <si>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</si>
  <si>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</si>
  <si>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</si>
  <si>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</si>
  <si>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</si>
  <si>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</si>
  <si>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</si>
  <si>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</si>
  <si>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</si>
  <si>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</si>
  <si>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</si>
  <si>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</si>
  <si>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</si>
  <si>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</si>
  <si>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</si>
  <si>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</si>
  <si>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</si>
  <si>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</si>
  <si>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</si>
  <si>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</si>
  <si>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</si>
  <si>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</si>
  <si>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</si>
  <si>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</si>
  <si>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</si>
  <si>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</si>
  <si>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</si>
  <si>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</si>
  <si>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</si>
  <si>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</si>
  <si>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</si>
  <si>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</si>
  <si>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</si>
  <si>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</si>
  <si>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</si>
  <si>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</si>
  <si>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</si>
  <si>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</si>
  <si>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</si>
  <si>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</si>
  <si>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</si>
  <si>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</si>
  <si>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</si>
  <si>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</si>
  <si>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</si>
  <si>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</si>
  <si>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</si>
  <si>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</si>
  <si>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</si>
  <si>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</si>
  <si>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</si>
  <si>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</si>
  <si>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</si>
  <si>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</si>
  <si>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</si>
  <si>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</si>
  <si>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</si>
  <si>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</si>
  <si>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</si>
  <si>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</si>
  <si>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</si>
  <si>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</si>
  <si>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</si>
  <si>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</si>
  <si>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</si>
  <si>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</si>
  <si>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</si>
  <si>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</si>
  <si>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</si>
  <si>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</si>
  <si>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</si>
  <si>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</si>
  <si>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</si>
  <si>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</si>
  <si>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</si>
  <si>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</si>
  <si>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</si>
  <si>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</si>
  <si>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</si>
  <si>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</si>
  <si>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</si>
  <si>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</si>
  <si>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</si>
  <si>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</si>
  <si>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</si>
  <si>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</si>
  <si>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</si>
  <si>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</si>
  <si>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</si>
  <si>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</si>
  <si>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</si>
  <si>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</si>
  <si>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</si>
  <si>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</si>
  <si>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</si>
  <si>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</si>
  <si>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</si>
  <si>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</si>
  <si>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</si>
  <si>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</si>
  <si>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</si>
  <si>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</si>
  <si>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</si>
  <si>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</si>
  <si>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</si>
  <si>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</si>
  <si>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</si>
  <si>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</si>
  <si>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</si>
  <si>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</si>
  <si>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</si>
  <si>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</si>
  <si>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</si>
  <si>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</si>
  <si>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</si>
  <si>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</si>
  <si>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</si>
  <si>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</si>
  <si>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</si>
  <si>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</si>
  <si>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</si>
  <si>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</si>
  <si>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</si>
  <si>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</si>
  <si>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</si>
  <si>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</si>
  <si>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</si>
  <si>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</si>
  <si>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</si>
  <si>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</si>
  <si>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</si>
  <si>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</si>
  <si>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</si>
  <si>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</si>
  <si>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</si>
  <si>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</si>
  <si>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</si>
  <si>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</si>
  <si>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</si>
  <si>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</si>
  <si>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</si>
  <si>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</si>
  <si>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</si>
  <si>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</si>
  <si>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</si>
  <si>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</si>
  <si>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</si>
  <si>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</si>
  <si>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</si>
  <si>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</si>
  <si>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</si>
  <si>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</si>
  <si>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</si>
  <si>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</si>
  <si>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</si>
  <si>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</si>
  <si>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</si>
  <si>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</si>
  <si>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</si>
  <si>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</si>
  <si>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</si>
  <si>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</si>
  <si>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</si>
  <si>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</si>
  <si>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</si>
  <si>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</si>
  <si>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</si>
  <si>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</si>
  <si>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</si>
  <si>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</si>
  <si>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</si>
  <si>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</si>
  <si>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</si>
  <si>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</si>
  <si>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</si>
  <si>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</si>
  <si>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</si>
  <si>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</si>
  <si>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</si>
  <si>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</si>
  <si>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</si>
  <si>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</si>
  <si>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</si>
  <si>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</si>
  <si>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</si>
  <si>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</si>
  <si>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</si>
  <si>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</si>
  <si>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</si>
  <si>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</si>
  <si>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</si>
  <si>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</si>
  <si>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</si>
  <si>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</si>
  <si>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</si>
  <si>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</si>
  <si>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</si>
  <si>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</si>
  <si>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</si>
  <si>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</si>
  <si>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</si>
  <si>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</si>
  <si>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</si>
  <si>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</si>
  <si>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</si>
  <si>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</si>
  <si>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</si>
  <si>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</si>
  <si>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</si>
  <si>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</si>
  <si>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</si>
  <si>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</si>
  <si>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</si>
  <si>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</si>
  <si>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</si>
  <si>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</si>
  <si>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</si>
  <si>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</si>
  <si>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</si>
  <si>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</si>
  <si>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</si>
  <si>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</si>
  <si>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</si>
  <si>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</si>
  <si>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</si>
  <si>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</si>
  <si>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</si>
  <si>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</si>
  <si>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</si>
  <si>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</si>
  <si>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</si>
  <si>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</si>
  <si>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</si>
  <si>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</si>
  <si>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</si>
  <si>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</si>
  <si>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</si>
  <si>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</si>
  <si>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</si>
  <si>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</si>
  <si>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</si>
  <si>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</si>
  <si>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</si>
  <si>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</si>
  <si>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</si>
  <si>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</si>
  <si>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</si>
  <si>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</si>
  <si>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</si>
  <si>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</si>
  <si>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</si>
  <si>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</si>
  <si>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</si>
  <si>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</si>
  <si>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</si>
  <si>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</si>
  <si>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</si>
  <si>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</si>
  <si>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</si>
  <si>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</si>
  <si>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</si>
  <si>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</si>
  <si>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</si>
  <si>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</si>
  <si>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</si>
  <si>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</si>
  <si>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</si>
  <si>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</si>
  <si>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</si>
  <si>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</si>
  <si>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</si>
  <si>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</si>
  <si>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</si>
  <si>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</si>
  <si>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</si>
  <si>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</si>
  <si>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</si>
  <si>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</si>
  <si>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</si>
  <si>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</si>
  <si>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</si>
  <si>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</si>
  <si>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</si>
  <si>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</si>
  <si>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</si>
  <si>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</si>
  <si>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</si>
  <si>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</si>
  <si>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</si>
  <si>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</si>
  <si>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</si>
  <si>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</si>
  <si>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</si>
  <si>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</si>
  <si>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</si>
  <si>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</si>
  <si>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</si>
  <si>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</si>
  <si>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</si>
  <si>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</si>
  <si>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</si>
  <si>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</si>
  <si>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</si>
  <si>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</si>
  <si>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</si>
  <si>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</si>
  <si>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</si>
  <si>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</si>
  <si>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</si>
  <si>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</si>
  <si>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</si>
  <si>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</si>
  <si>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</si>
  <si>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</si>
  <si>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</si>
  <si>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</si>
  <si>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</si>
  <si>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</si>
  <si>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</si>
  <si>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</si>
  <si>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</si>
  <si>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</si>
  <si>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</si>
  <si>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</si>
  <si>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</si>
  <si>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</si>
  <si>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</si>
  <si>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</si>
  <si>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</si>
  <si>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</si>
  <si>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</si>
  <si>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</si>
  <si>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</si>
  <si>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</si>
  <si>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</si>
  <si>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</si>
  <si>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</si>
  <si>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</si>
  <si>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</si>
  <si>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</si>
  <si>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</si>
  <si>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</si>
  <si>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</si>
  <si>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</si>
  <si>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</si>
  <si>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</si>
  <si>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</si>
  <si>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</si>
  <si>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</si>
  <si>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</si>
  <si>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</si>
  <si>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</si>
  <si>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</si>
  <si>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</si>
  <si>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</si>
  <si>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</si>
  <si>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</si>
  <si>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</si>
  <si>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</si>
  <si>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</si>
  <si>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</si>
  <si>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</si>
  <si>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</si>
  <si>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</si>
  <si>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</si>
  <si>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</si>
  <si>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</si>
  <si>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</si>
  <si>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</si>
  <si>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</si>
  <si>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</si>
  <si>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</si>
  <si>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</si>
  <si>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</si>
  <si>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</si>
  <si>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</si>
  <si>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</si>
  <si>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</si>
  <si>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</si>
  <si>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</si>
  <si>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</si>
  <si>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</si>
  <si>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</si>
  <si>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</si>
  <si>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</si>
  <si>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</si>
  <si>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</si>
  <si>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</si>
  <si>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</si>
  <si>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</si>
  <si>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</si>
  <si>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</si>
  <si>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</si>
  <si>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</si>
  <si>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</si>
  <si>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</si>
  <si>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</si>
  <si>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</si>
  <si>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</si>
  <si>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</si>
  <si>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</si>
  <si>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</si>
  <si>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</si>
  <si>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</si>
  <si>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</si>
  <si>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</si>
  <si>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</si>
  <si>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</si>
  <si>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</si>
  <si>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</si>
  <si>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</si>
  <si>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</si>
  <si>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</si>
  <si>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</si>
  <si>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</si>
  <si>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</si>
  <si>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</si>
  <si>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</si>
  <si>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</si>
  <si>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</si>
  <si>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</si>
  <si>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</si>
  <si>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</si>
  <si>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</si>
  <si>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</si>
  <si>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</si>
  <si>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</si>
  <si>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</si>
  <si>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</si>
  <si>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</si>
  <si>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</si>
  <si>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</si>
  <si>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</si>
  <si>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</si>
  <si>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</si>
  <si>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</si>
  <si>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</si>
  <si>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</si>
  <si>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</si>
  <si>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</si>
  <si>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</si>
  <si>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</si>
  <si>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</si>
  <si>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</si>
  <si>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</si>
  <si>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</si>
  <si>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</si>
  <si>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</si>
  <si>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</si>
  <si>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</si>
  <si>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</si>
  <si>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</si>
  <si>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</si>
  <si>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</si>
  <si>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</si>
  <si>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</si>
  <si>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</si>
  <si>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</si>
  <si>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</si>
  <si>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</si>
  <si>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</si>
  <si>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</si>
  <si>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</si>
  <si>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</si>
  <si>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</si>
  <si>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</si>
  <si>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</si>
  <si>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</si>
  <si>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</si>
  <si>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</si>
  <si>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</si>
  <si>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</si>
  <si>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</si>
  <si>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</si>
  <si>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</si>
  <si>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</si>
  <si>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</si>
  <si>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</si>
  <si>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</si>
  <si>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</si>
  <si>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</si>
  <si>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</si>
  <si>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</si>
  <si>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</si>
  <si>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</si>
  <si>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</si>
  <si>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</si>
  <si>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</si>
  <si>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</si>
  <si>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</si>
  <si>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</si>
  <si>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</si>
  <si>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</si>
  <si>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</si>
  <si>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</si>
  <si>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</si>
  <si>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</si>
  <si>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</si>
  <si>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</si>
  <si>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</si>
  <si>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</si>
  <si>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</si>
  <si>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</si>
  <si>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</si>
  <si>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</si>
  <si>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</si>
  <si>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</si>
  <si>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</si>
  <si>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</si>
  <si>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</si>
  <si>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</si>
  <si>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</si>
  <si>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</si>
  <si>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</si>
  <si>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</si>
  <si>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</si>
  <si>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</si>
  <si>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</si>
  <si>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</si>
  <si>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</si>
  <si>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</si>
  <si>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</si>
  <si>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</si>
  <si>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</si>
  <si>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</si>
  <si>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</si>
  <si>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</si>
  <si>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</si>
  <si>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</si>
  <si>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</si>
  <si>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</si>
  <si>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</si>
  <si>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</si>
  <si>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</si>
  <si>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</si>
  <si>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</si>
  <si>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</si>
  <si>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</si>
  <si>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</si>
  <si>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</si>
  <si>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</si>
  <si>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</si>
  <si>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</si>
  <si>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</si>
  <si>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</si>
  <si>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</si>
  <si>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</si>
  <si>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</si>
  <si>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</si>
  <si>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</si>
  <si>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</si>
  <si>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</si>
  <si>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</si>
  <si>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</si>
  <si>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</si>
  <si>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</si>
  <si>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</si>
  <si>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</si>
  <si>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</si>
  <si>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</si>
  <si>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</si>
  <si>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</si>
  <si>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</si>
  <si>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</si>
  <si>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</si>
  <si>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</si>
  <si>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</si>
  <si>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</si>
  <si>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</si>
  <si>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</si>
  <si>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</si>
  <si>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</si>
  <si>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</si>
  <si>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</si>
  <si>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</si>
  <si>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</si>
  <si>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</si>
  <si>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</si>
  <si>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</si>
  <si>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</si>
  <si>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</si>
  <si>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</si>
  <si>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</si>
  <si>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</si>
  <si>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</si>
  <si>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</si>
  <si>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</si>
  <si>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</si>
  <si>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</si>
  <si>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</si>
  <si>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</si>
  <si>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</si>
  <si>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</si>
  <si>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</si>
  <si>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</si>
  <si>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</si>
  <si>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</si>
  <si>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</si>
  <si>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</si>
  <si>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</si>
  <si>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</si>
  <si>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</si>
  <si>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</si>
  <si>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</si>
  <si>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</si>
  <si>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</si>
  <si>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</si>
  <si>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</si>
  <si>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</si>
  <si>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</si>
  <si>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</si>
  <si>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</si>
  <si>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</si>
  <si>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</si>
  <si>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</si>
  <si>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</si>
  <si>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</si>
  <si>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</si>
  <si>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</si>
  <si>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</si>
  <si>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</si>
  <si>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</si>
  <si>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</si>
  <si>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</si>
  <si>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</si>
  <si>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</si>
  <si>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</si>
  <si>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</si>
  <si>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</si>
  <si>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</si>
  <si>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</si>
  <si>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</si>
  <si>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</si>
  <si>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</si>
  <si>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</si>
  <si>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</si>
  <si>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</si>
  <si>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</si>
  <si>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</si>
  <si>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</si>
  <si>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</si>
  <si>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</si>
  <si>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</si>
  <si>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</si>
  <si>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</si>
  <si>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</si>
  <si>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</si>
  <si>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</si>
  <si>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</si>
  <si>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</si>
  <si>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</si>
  <si>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</si>
  <si>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</si>
  <si>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</si>
  <si>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</si>
  <si>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</si>
  <si>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</si>
  <si>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</si>
  <si>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</si>
  <si>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</si>
  <si>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</si>
  <si>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</si>
  <si>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</si>
  <si>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</si>
  <si>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</si>
  <si>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</si>
  <si>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</si>
  <si>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</si>
  <si>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</si>
  <si>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</si>
  <si>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</si>
  <si>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</si>
  <si>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</si>
  <si>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</si>
  <si>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</si>
  <si>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</si>
  <si>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</si>
  <si>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</si>
  <si>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</si>
  <si>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</si>
  <si>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</si>
  <si>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</si>
  <si>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</si>
  <si>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</si>
  <si>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</si>
  <si>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</si>
  <si>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</si>
  <si>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</si>
  <si>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</si>
  <si>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</si>
  <si>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</si>
  <si>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</si>
  <si>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</si>
  <si>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</si>
  <si>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</si>
  <si>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</si>
  <si>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</si>
  <si>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</si>
  <si>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</si>
  <si>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</si>
  <si>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</si>
  <si>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</si>
  <si>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</si>
  <si>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</si>
  <si>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</si>
  <si>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</si>
  <si>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</si>
  <si>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</si>
  <si>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</si>
  <si>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</si>
  <si>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</si>
  <si>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</si>
  <si>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</si>
  <si>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</si>
  <si>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</si>
  <si>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</si>
  <si>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</si>
  <si>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</si>
  <si>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</si>
  <si>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</si>
  <si>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</si>
  <si>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</si>
  <si>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</si>
  <si>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</si>
  <si>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</si>
  <si>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</si>
  <si>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</si>
  <si>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</si>
  <si>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</si>
  <si>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</si>
  <si>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</si>
  <si>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</si>
  <si>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</si>
  <si>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</si>
  <si>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</si>
  <si>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</si>
  <si>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</si>
  <si>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</si>
  <si>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</si>
  <si>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</si>
  <si>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</si>
  <si>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</si>
  <si>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</si>
  <si>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</si>
  <si>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</si>
  <si>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</si>
  <si>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</si>
  <si>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</si>
  <si>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</si>
  <si>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</si>
  <si>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</si>
  <si>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</si>
  <si>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</si>
  <si>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</si>
  <si>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</si>
  <si>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</si>
  <si>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</si>
  <si>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</si>
  <si>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</si>
  <si>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</si>
  <si>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</si>
  <si>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</si>
  <si>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</si>
  <si>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</si>
  <si>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</si>
  <si>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</si>
  <si>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</si>
  <si>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</si>
  <si>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</si>
  <si>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</si>
  <si>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</si>
  <si>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</si>
  <si>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</si>
  <si>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</si>
  <si>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</si>
  <si>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</si>
  <si>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</si>
  <si>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</si>
  <si>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</si>
  <si>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</si>
  <si>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</si>
  <si>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</si>
  <si>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</si>
  <si>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</si>
  <si>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</si>
  <si>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</si>
  <si>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</si>
  <si>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</si>
  <si>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</si>
  <si>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</si>
  <si>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</si>
  <si>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</si>
  <si>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</si>
  <si>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</si>
  <si>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</si>
  <si>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</si>
  <si>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</si>
  <si>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</si>
  <si>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</si>
  <si>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</si>
  <si>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</si>
  <si>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</si>
  <si>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</si>
  <si>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</si>
  <si>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</si>
  <si>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</si>
  <si>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</si>
  <si>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</si>
  <si>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</si>
  <si>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</si>
  <si>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</si>
  <si>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</si>
  <si>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</si>
  <si>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</si>
  <si>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</si>
  <si>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</si>
  <si>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</si>
  <si>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</si>
  <si>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</si>
  <si>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</si>
  <si>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</si>
  <si>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</si>
  <si>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</si>
  <si>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</si>
  <si>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</si>
  <si>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</si>
  <si>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</si>
  <si>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</si>
  <si>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</si>
  <si>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</si>
  <si>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</si>
  <si>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</si>
  <si>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</si>
  <si>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</si>
  <si>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</si>
  <si>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</si>
  <si>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</si>
  <si>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</si>
  <si>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</si>
  <si>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</si>
  <si>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</si>
  <si>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</si>
  <si>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</si>
  <si>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</si>
  <si>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</si>
  <si>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</si>
  <si>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</si>
  <si>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</si>
  <si>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</si>
  <si>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</si>
  <si>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</si>
  <si>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</si>
  <si>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</si>
  <si>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</si>
  <si>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</si>
  <si>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</si>
  <si>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</si>
  <si>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</si>
  <si>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</si>
  <si>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</si>
  <si>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</si>
  <si>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</si>
  <si>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</si>
  <si>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</si>
  <si>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</si>
  <si>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</si>
  <si>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</si>
  <si>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</si>
  <si>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</si>
  <si>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</si>
  <si>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</si>
  <si>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</si>
  <si>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</si>
  <si>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</si>
  <si>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</si>
  <si>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</si>
  <si>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</si>
  <si>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</si>
  <si>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</si>
  <si>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</si>
  <si>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</si>
  <si>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</si>
  <si>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</si>
  <si>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</si>
  <si>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</si>
  <si>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</si>
  <si>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</si>
  <si>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</si>
  <si>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</si>
  <si>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</si>
  <si>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</si>
  <si>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</si>
  <si>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</si>
  <si>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</si>
  <si>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</si>
  <si>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</si>
  <si>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</si>
  <si>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</si>
  <si>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</si>
  <si>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</si>
  <si>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</si>
  <si>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</si>
  <si>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</si>
  <si>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</si>
  <si>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</si>
  <si>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</si>
  <si>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</si>
  <si>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</si>
  <si>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</si>
  <si>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</si>
  <si>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</si>
  <si>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</si>
  <si>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</si>
  <si>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</si>
  <si>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</si>
  <si>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</si>
  <si>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</si>
  <si>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</si>
  <si>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</si>
  <si>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</si>
  <si>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</si>
  <si>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</si>
  <si>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</si>
  <si>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</si>
  <si>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</si>
  <si>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</si>
  <si>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</si>
  <si>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</si>
  <si>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</si>
  <si>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</si>
  <si>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</si>
  <si>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</si>
  <si>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</si>
  <si>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</si>
  <si>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</si>
  <si>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</si>
  <si>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</si>
  <si>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</si>
  <si>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</si>
  <si>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</si>
  <si>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</si>
  <si>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</si>
  <si>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</si>
  <si>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</si>
  <si>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</si>
  <si>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</si>
  <si>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</si>
  <si>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</si>
  <si>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</si>
  <si>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</si>
  <si>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</si>
  <si>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</si>
  <si>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</si>
  <si>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</si>
  <si>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</si>
  <si>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</si>
  <si>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</si>
  <si>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</si>
  <si>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</si>
  <si>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</si>
  <si>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</si>
  <si>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</si>
  <si>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</si>
  <si>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</si>
  <si>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</si>
  <si>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</si>
  <si>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</si>
  <si>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</si>
  <si>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</si>
  <si>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</si>
  <si>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</si>
  <si>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</si>
  <si>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</si>
  <si>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</si>
  <si>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</si>
  <si>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</si>
  <si>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</si>
  <si>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</si>
  <si>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</si>
  <si>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</si>
  <si>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</si>
  <si>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</si>
  <si>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</si>
  <si>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</si>
  <si>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</si>
  <si>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</si>
  <si>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</si>
  <si>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</si>
  <si>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</si>
  <si>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</si>
  <si>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</si>
  <si>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</si>
  <si>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</si>
  <si>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</si>
  <si>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</si>
  <si>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</si>
  <si>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</si>
  <si>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</si>
  <si>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</si>
  <si>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</si>
  <si>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</si>
  <si>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</si>
  <si>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</si>
  <si>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</si>
  <si>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</si>
  <si>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</si>
  <si>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</si>
  <si>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</si>
  <si>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</si>
  <si>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</si>
  <si>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</si>
  <si>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</si>
  <si>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</si>
  <si>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</si>
  <si>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</si>
  <si>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</si>
  <si>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</si>
  <si>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</si>
  <si>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</si>
  <si>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</si>
  <si>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</si>
  <si>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</si>
  <si>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</si>
  <si>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</si>
  <si>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</si>
  <si>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</si>
  <si>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</si>
  <si>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</si>
  <si>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</si>
  <si>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</si>
  <si>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</si>
  <si>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</si>
  <si>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</si>
  <si>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</si>
  <si>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</si>
  <si>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</si>
  <si>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</si>
  <si>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</si>
  <si>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</si>
  <si>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</si>
  <si>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</si>
  <si>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</si>
  <si>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</si>
  <si>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</si>
  <si>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</si>
  <si>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</si>
  <si>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</si>
  <si>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</si>
  <si>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</si>
  <si>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</si>
  <si>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</si>
  <si>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</si>
  <si>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</si>
  <si>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</si>
  <si>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</si>
  <si>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</si>
  <si>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</si>
  <si>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</si>
  <si>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</si>
  <si>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</si>
  <si>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</si>
  <si>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</si>
  <si>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</si>
  <si>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</si>
  <si>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</si>
  <si>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</si>
  <si>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</si>
  <si>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</si>
  <si>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</si>
  <si>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</si>
  <si>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</si>
  <si>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</si>
  <si>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</si>
  <si>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</si>
  <si>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</si>
  <si>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</si>
  <si>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</si>
  <si>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</si>
  <si>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</si>
  <si>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</si>
  <si>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</si>
  <si>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</si>
  <si>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</si>
  <si>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</si>
  <si>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</si>
  <si>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</si>
  <si>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</si>
  <si>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</si>
  <si>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</si>
  <si>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</si>
  <si>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</si>
  <si>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</si>
  <si>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</si>
  <si>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</si>
  <si>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</si>
  <si>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</si>
  <si>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</si>
  <si>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</si>
  <si>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</si>
  <si>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</si>
  <si>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</si>
  <si>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</si>
  <si>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</si>
  <si>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</si>
  <si>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</si>
  <si>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</si>
  <si>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</si>
  <si>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</si>
  <si>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</si>
  <si>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</si>
  <si>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</si>
  <si>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</si>
  <si>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</si>
  <si>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</si>
  <si>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</si>
  <si>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</si>
  <si>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</si>
  <si>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</si>
  <si>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</si>
  <si>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</si>
  <si>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</si>
  <si>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</si>
  <si>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</si>
  <si>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</si>
  <si>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</si>
  <si>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</si>
  <si>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</si>
  <si>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</si>
  <si>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</si>
  <si>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</si>
  <si>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</si>
  <si>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</si>
  <si>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</si>
  <si>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</si>
  <si>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</si>
  <si>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</si>
  <si>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</si>
  <si>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</si>
  <si>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</si>
  <si>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</si>
  <si>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</si>
  <si>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</si>
  <si>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</si>
  <si>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</si>
  <si>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</si>
  <si>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</si>
  <si>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</si>
  <si>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</si>
  <si>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</si>
  <si>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</si>
  <si>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</si>
  <si>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</si>
  <si>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</si>
  <si>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</si>
  <si>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</si>
  <si>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</si>
  <si>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</si>
  <si>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</si>
  <si>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</si>
  <si>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</si>
  <si>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</si>
  <si>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</si>
  <si>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</si>
  <si>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</si>
  <si>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</si>
  <si>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</si>
  <si>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</si>
  <si>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</si>
  <si>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</si>
  <si>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</si>
  <si>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</si>
  <si>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</si>
  <si>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</si>
  <si>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</si>
  <si>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</si>
  <si>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</si>
  <si>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</si>
  <si>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</si>
  <si>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</si>
  <si>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</si>
  <si>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</si>
  <si>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</si>
  <si>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</si>
  <si>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</si>
  <si>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</si>
  <si>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</si>
  <si>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</si>
  <si>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</si>
  <si>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</si>
  <si>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</si>
  <si>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</si>
  <si>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</si>
  <si>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</si>
  <si>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</si>
  <si>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</si>
  <si>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</si>
  <si>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</si>
  <si>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</si>
  <si>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</si>
  <si>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</si>
  <si>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</si>
  <si>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</si>
  <si>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</si>
  <si>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</si>
  <si>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</si>
  <si>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</si>
  <si>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</si>
  <si>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</si>
  <si>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</si>
  <si>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</si>
  <si>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</si>
  <si>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</si>
  <si>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</si>
  <si>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</si>
  <si>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</si>
  <si>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</si>
  <si>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</si>
  <si>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</si>
  <si>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</si>
  <si>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</si>
  <si>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</si>
  <si>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</si>
  <si>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</si>
  <si>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</si>
  <si>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</si>
  <si>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</si>
  <si>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</si>
  <si>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</si>
  <si>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</si>
  <si>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</si>
  <si>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</si>
  <si>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</si>
  <si>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</si>
  <si>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</si>
  <si>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</si>
  <si>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</si>
  <si>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</si>
  <si>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</si>
  <si>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</si>
  <si>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</si>
  <si>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</si>
  <si>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</si>
  <si>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</si>
  <si>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</si>
  <si>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</si>
  <si>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</si>
  <si>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</si>
  <si>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</si>
  <si>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</si>
  <si>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</si>
  <si>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</si>
  <si>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</si>
  <si>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</si>
  <si>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</si>
  <si>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</si>
  <si>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</si>
  <si>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</si>
  <si>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</si>
  <si>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</si>
  <si>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</si>
  <si>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</si>
  <si>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</si>
  <si>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</si>
  <si>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</si>
  <si>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</si>
  <si>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</si>
  <si>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</si>
  <si>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</si>
  <si>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</si>
  <si>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</si>
  <si>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</si>
  <si>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</si>
  <si>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</si>
  <si>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</si>
  <si>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</si>
  <si>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</si>
  <si>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</si>
  <si>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</si>
  <si>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</si>
  <si>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</si>
  <si>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</si>
  <si>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</si>
  <si>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</si>
  <si>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</si>
  <si>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</si>
  <si>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</si>
  <si>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</si>
  <si>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</si>
  <si>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</si>
  <si>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</si>
  <si>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</si>
  <si>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</si>
  <si>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</si>
  <si>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</si>
  <si>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</si>
  <si>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</si>
  <si>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</si>
  <si>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</si>
  <si>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</si>
  <si>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</si>
  <si>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</si>
  <si>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</si>
  <si>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</si>
  <si>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</si>
  <si>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</si>
  <si>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</si>
  <si>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</si>
  <si>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</si>
  <si>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</si>
  <si>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</si>
  <si>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</si>
  <si>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</si>
  <si>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</si>
  <si>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</si>
  <si>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</si>
  <si>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</si>
  <si>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</si>
  <si>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</si>
  <si>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</si>
  <si>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</si>
  <si>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</si>
  <si>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</si>
  <si>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</si>
  <si>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</si>
  <si>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</si>
  <si>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</si>
  <si>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</si>
  <si>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</si>
  <si>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</si>
  <si>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</si>
  <si>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</si>
  <si>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</si>
  <si>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</si>
  <si>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</si>
  <si>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</si>
  <si>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</si>
  <si>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</si>
  <si>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</si>
  <si>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</si>
  <si>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</si>
  <si>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</si>
  <si>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</si>
  <si>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</si>
  <si>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</si>
  <si>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</si>
  <si>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</si>
  <si>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</si>
  <si>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</si>
  <si>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</si>
  <si>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</si>
  <si>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</si>
  <si>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</si>
  <si>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</si>
  <si>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</si>
  <si>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</si>
  <si>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</si>
  <si>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</si>
  <si>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</si>
  <si>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</si>
  <si>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</si>
  <si>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</si>
  <si>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</si>
  <si>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</si>
  <si>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</si>
  <si>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</si>
  <si>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</si>
  <si>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</si>
  <si>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</si>
  <si>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</si>
  <si>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</si>
  <si>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</si>
  <si>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</si>
  <si>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</si>
  <si>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</si>
  <si>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</si>
  <si>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</si>
  <si>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</si>
  <si>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</si>
  <si>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</si>
  <si>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</si>
  <si>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</si>
  <si>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</si>
  <si>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</si>
  <si>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</si>
  <si>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</si>
  <si>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</si>
  <si>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</si>
  <si>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</si>
  <si>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</si>
  <si>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</si>
  <si>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</si>
  <si>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</si>
  <si>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</si>
  <si>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</si>
  <si>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</si>
  <si>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</si>
  <si>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</si>
  <si>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</si>
  <si>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</si>
  <si>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</si>
  <si>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</si>
  <si>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</si>
  <si>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</si>
  <si>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</si>
  <si>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</si>
  <si>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</si>
  <si>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</si>
  <si>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</si>
  <si>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</si>
  <si>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</si>
  <si>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</si>
  <si>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</si>
  <si>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</si>
  <si>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</si>
  <si>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</si>
  <si>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</si>
  <si>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</si>
  <si>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</si>
  <si>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</si>
  <si>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</si>
  <si>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</si>
  <si>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</si>
  <si>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</si>
  <si>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</si>
  <si>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</si>
  <si>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</si>
  <si>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</si>
  <si>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</si>
  <si>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</si>
  <si>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</si>
  <si>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</si>
  <si>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</si>
  <si>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</si>
  <si>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</si>
  <si>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</si>
  <si>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</si>
  <si>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</si>
  <si>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</si>
  <si>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</si>
  <si>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</si>
  <si>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</si>
  <si>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</si>
  <si>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</si>
  <si>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</si>
  <si>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</si>
  <si>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</si>
  <si>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</si>
  <si>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</si>
  <si>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</si>
  <si>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</si>
  <si>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</si>
  <si>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</si>
  <si>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</si>
  <si>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</si>
  <si>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</si>
  <si>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</si>
  <si>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</si>
  <si>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</si>
  <si>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</si>
  <si>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</si>
  <si>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</si>
  <si>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</si>
  <si>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</si>
  <si>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</si>
  <si>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</si>
  <si>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</si>
  <si>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</si>
  <si>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</si>
  <si>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</si>
  <si>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</si>
  <si>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</si>
  <si>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</si>
  <si>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</si>
  <si>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</si>
  <si>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</si>
  <si>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</si>
  <si>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</si>
  <si>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</si>
  <si>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</si>
  <si>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</si>
  <si>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</si>
  <si>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</si>
  <si>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</si>
  <si>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</si>
  <si>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</si>
  <si>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</si>
  <si>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</si>
  <si>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</si>
  <si>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</si>
  <si>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</si>
  <si>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</si>
  <si>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</si>
  <si>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</si>
  <si>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</si>
  <si>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</si>
  <si>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</si>
  <si>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</si>
  <si>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</si>
  <si>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</si>
  <si>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</si>
  <si>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</si>
  <si>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</si>
  <si>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</si>
  <si>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</si>
  <si>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</si>
  <si>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</si>
  <si>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</si>
  <si>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</si>
  <si>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</si>
  <si>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</si>
  <si>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</si>
  <si>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</si>
  <si>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</si>
  <si>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</si>
  <si>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</si>
  <si>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</si>
  <si>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</si>
  <si>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</si>
  <si>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</si>
  <si>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</si>
  <si>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</si>
  <si>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</si>
  <si>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</si>
  <si>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</si>
  <si>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</si>
  <si>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</si>
  <si>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</si>
  <si>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</si>
  <si>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</si>
  <si>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</si>
  <si>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</si>
  <si>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</si>
  <si>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</si>
  <si>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</si>
  <si>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</si>
  <si>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</si>
  <si>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</si>
  <si>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</si>
  <si>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</si>
  <si>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</si>
  <si>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</si>
  <si>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</si>
  <si>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</si>
  <si>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</si>
  <si>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</si>
  <si>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</si>
  <si>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</si>
  <si>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</si>
  <si>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</si>
  <si>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</si>
  <si>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</si>
  <si>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</si>
  <si>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</si>
  <si>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</si>
  <si>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</si>
  <si>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</si>
  <si>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</si>
  <si>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</si>
  <si>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</si>
  <si>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</si>
  <si>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</si>
  <si>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</si>
  <si>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</si>
  <si>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</si>
  <si>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</si>
  <si>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</si>
  <si>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</si>
  <si>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</si>
  <si>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</si>
  <si>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</si>
  <si>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</si>
  <si>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</si>
  <si>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</si>
  <si>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</si>
  <si>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</si>
  <si>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</si>
  <si>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</si>
  <si>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</si>
  <si>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</si>
  <si>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</si>
  <si>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</si>
  <si>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</si>
  <si>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</si>
  <si>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</si>
  <si>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</si>
  <si>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</si>
  <si>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</si>
  <si>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</si>
  <si>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</si>
  <si>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</si>
  <si>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</si>
  <si>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</si>
  <si>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</si>
  <si>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</si>
  <si>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</si>
  <si>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</si>
  <si>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</si>
  <si>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</si>
  <si>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</si>
  <si>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</si>
  <si>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</si>
  <si>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</si>
  <si>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</si>
  <si>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</si>
  <si>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</si>
  <si>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</si>
  <si>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</si>
  <si>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</si>
  <si>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</si>
  <si>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</si>
  <si>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</si>
  <si>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</si>
  <si>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</si>
  <si>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</si>
  <si>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</si>
  <si>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</si>
  <si>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</si>
  <si>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</si>
  <si>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</si>
  <si>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</si>
  <si>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</si>
  <si>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</si>
  <si>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</si>
  <si>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</si>
  <si>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</si>
  <si>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</si>
  <si>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</si>
  <si>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</si>
  <si>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</si>
  <si>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</si>
  <si>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</si>
  <si>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</si>
  <si>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</si>
  <si>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</si>
  <si>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</si>
  <si>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</si>
  <si>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</si>
  <si>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</si>
  <si>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</si>
  <si>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</si>
  <si>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</si>
  <si>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</si>
  <si>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</si>
  <si>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</si>
  <si>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</si>
  <si>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</si>
  <si>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</si>
  <si>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</si>
  <si>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</si>
  <si>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</si>
  <si>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</si>
  <si>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</si>
  <si>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</si>
  <si>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</si>
  <si>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</si>
  <si>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</si>
  <si>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</si>
  <si>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</si>
  <si>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</si>
  <si>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</si>
  <si>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</si>
  <si>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</si>
  <si>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</si>
  <si>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</si>
  <si>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</si>
  <si>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</si>
  <si>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</si>
  <si>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</si>
  <si>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</si>
  <si>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</si>
  <si>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</si>
  <si>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</si>
  <si>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</si>
  <si>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</si>
  <si>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</si>
  <si>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</si>
  <si>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</si>
  <si>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</si>
  <si>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</si>
  <si>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</si>
  <si>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</si>
  <si>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</si>
  <si>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</si>
  <si>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</si>
  <si>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</si>
  <si>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</si>
  <si>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</si>
  <si>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</si>
  <si>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</si>
  <si>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</si>
  <si>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</si>
  <si>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</si>
  <si>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</si>
  <si>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</si>
  <si>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</si>
  <si>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</si>
  <si>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</si>
  <si>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</si>
  <si>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</si>
  <si>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</si>
  <si>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</si>
  <si>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</si>
  <si>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</si>
  <si>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</si>
  <si>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</si>
  <si>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</si>
  <si>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</si>
  <si>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</si>
  <si>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</si>
  <si>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</si>
  <si>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</si>
  <si>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</si>
  <si>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</si>
  <si>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</si>
  <si>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</si>
  <si>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</si>
  <si>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</si>
  <si>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</si>
  <si>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</si>
  <si>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</si>
  <si>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</si>
  <si>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</si>
  <si>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</si>
  <si>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</si>
  <si>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</si>
  <si>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</si>
  <si>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</si>
  <si>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</si>
  <si>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</si>
  <si>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</si>
  <si>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</si>
  <si>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</si>
  <si>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</si>
  <si>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</si>
  <si>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</si>
  <si>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</si>
  <si>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</si>
  <si>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</si>
  <si>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</si>
  <si>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</si>
  <si>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</si>
  <si>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</si>
  <si>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</si>
  <si>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</si>
  <si>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</si>
  <si>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</si>
  <si>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</si>
  <si>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</si>
  <si>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</si>
  <si>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</si>
  <si>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</si>
  <si>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</si>
  <si>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</si>
  <si>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</si>
  <si>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</si>
  <si>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</si>
  <si>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</si>
  <si>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</si>
  <si>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</si>
  <si>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</si>
  <si>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</si>
  <si>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</si>
  <si>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</si>
  <si>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</si>
  <si>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</si>
  <si>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</si>
  <si>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</si>
  <si>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</si>
  <si>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</si>
  <si>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</si>
  <si>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</si>
  <si>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</si>
  <si>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</si>
  <si>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</si>
  <si>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</si>
  <si>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</si>
  <si>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</si>
  <si>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</si>
  <si>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</si>
  <si>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</si>
  <si>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</si>
  <si>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</si>
  <si>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</si>
  <si>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</si>
  <si>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</si>
  <si>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</si>
  <si>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</si>
  <si>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</si>
  <si>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</si>
  <si>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</si>
  <si>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</si>
  <si>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</si>
  <si>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</si>
  <si>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</si>
  <si>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</si>
  <si>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</si>
  <si>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</si>
  <si>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</si>
  <si>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</si>
  <si>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</si>
  <si>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</si>
  <si>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</si>
  <si>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</si>
  <si>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</si>
  <si>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</si>
  <si>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</si>
  <si>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</si>
  <si>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</si>
  <si>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</si>
  <si>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</si>
  <si>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</si>
  <si>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</si>
  <si>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</si>
  <si>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</si>
  <si>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</si>
  <si>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</si>
  <si>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</si>
  <si>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</si>
  <si>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</si>
  <si>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</si>
  <si>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</si>
  <si>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</si>
  <si>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</si>
  <si>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</si>
  <si>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</si>
  <si>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</si>
  <si>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</si>
  <si>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</si>
  <si>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</si>
  <si>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</si>
  <si>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</si>
  <si>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</si>
  <si>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</si>
  <si>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</si>
  <si>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</si>
  <si>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</si>
  <si>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</si>
  <si>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</si>
  <si>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</si>
  <si>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</si>
  <si>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</si>
  <si>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</si>
  <si>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</si>
  <si>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</si>
  <si>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</si>
  <si>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</si>
  <si>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</si>
  <si>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</si>
  <si>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</si>
  <si>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</si>
  <si>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</si>
  <si>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</si>
  <si>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</si>
  <si>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</si>
  <si>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</si>
  <si>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</si>
  <si>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</si>
  <si>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</si>
  <si>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</si>
  <si>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</si>
  <si>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</si>
  <si>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</si>
  <si>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</si>
  <si>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</si>
  <si>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</si>
  <si>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</si>
  <si>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</si>
  <si>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</si>
  <si>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</si>
  <si>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</si>
  <si>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</si>
  <si>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</si>
  <si>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</si>
  <si>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</si>
  <si>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</si>
  <si>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</si>
  <si>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</si>
  <si>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</si>
  <si>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</si>
  <si>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</si>
  <si>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</si>
  <si>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</si>
  <si>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</si>
  <si>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</si>
  <si>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</si>
  <si>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</si>
  <si>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</si>
  <si>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</si>
  <si>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</si>
  <si>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</si>
  <si>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</si>
  <si>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</si>
  <si>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</si>
  <si>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</si>
  <si>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</si>
  <si>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</si>
  <si>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</si>
  <si>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</si>
  <si>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</si>
  <si>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</si>
  <si>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</si>
  <si>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</si>
  <si>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</si>
  <si>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</si>
  <si>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</si>
  <si>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</si>
  <si>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</si>
  <si>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</si>
  <si>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</si>
  <si>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</si>
  <si>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</si>
  <si>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</si>
  <si>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</si>
  <si>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</si>
  <si>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</si>
  <si>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</si>
  <si>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</si>
  <si>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</si>
  <si>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</si>
  <si>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</si>
  <si>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</si>
  <si>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</si>
  <si>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</si>
  <si>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</si>
  <si>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</si>
  <si>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</si>
  <si>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</si>
  <si>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</si>
  <si>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</si>
  <si>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</si>
  <si>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</si>
  <si>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</si>
  <si>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</si>
  <si>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</si>
  <si>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</si>
  <si>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</si>
  <si>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</si>
  <si>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</si>
  <si>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</si>
  <si>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</si>
  <si>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</si>
  <si>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</si>
  <si>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</si>
  <si>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</si>
  <si>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</si>
  <si>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</si>
  <si>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</si>
  <si>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</si>
  <si>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</si>
  <si>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</si>
  <si>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</si>
  <si>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</si>
  <si>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</si>
  <si>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</si>
  <si>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</si>
  <si>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</si>
  <si>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</si>
  <si>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</si>
  <si>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</si>
  <si>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</si>
  <si>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</si>
  <si>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</si>
  <si>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</si>
  <si>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</si>
  <si>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</si>
  <si>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</si>
  <si>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</si>
  <si>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</si>
  <si>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</si>
  <si>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</si>
  <si>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</si>
  <si>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</si>
  <si>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</si>
  <si>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</si>
  <si>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</si>
  <si>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</si>
  <si>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</si>
  <si>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</si>
  <si>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</si>
  <si>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</si>
  <si>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</si>
  <si>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</si>
  <si>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</si>
  <si>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</si>
  <si>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</si>
  <si>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</si>
  <si>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</si>
  <si>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</si>
  <si>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</si>
  <si>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</si>
  <si>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</si>
  <si>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</si>
  <si>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</si>
  <si>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</si>
  <si>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</si>
  <si>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</si>
  <si>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</si>
  <si>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</si>
  <si>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</si>
  <si>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</si>
  <si>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</si>
  <si>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</si>
  <si>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</si>
  <si>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</si>
  <si>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</si>
  <si>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</si>
  <si>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</si>
  <si>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</si>
  <si>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</si>
  <si>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</si>
  <si>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</si>
  <si>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</si>
  <si>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</si>
  <si>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</si>
  <si>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</si>
  <si>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</si>
  <si>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</si>
  <si>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</si>
  <si>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</si>
  <si>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</si>
  <si>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</si>
  <si>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</si>
  <si>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</si>
  <si>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</si>
  <si>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</si>
  <si>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</si>
  <si>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</si>
  <si>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</si>
  <si>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</si>
  <si>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</si>
  <si>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</si>
  <si>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</si>
  <si>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</si>
  <si>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</si>
  <si>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</si>
  <si>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</si>
  <si>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</si>
  <si>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</si>
  <si>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</si>
  <si>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</si>
  <si>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</si>
  <si>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</si>
  <si>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</si>
  <si>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</si>
  <si>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</si>
  <si>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</si>
  <si>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</si>
  <si>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</si>
  <si>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</si>
  <si>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</si>
  <si>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</si>
  <si>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</si>
  <si>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</si>
  <si>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</si>
  <si>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</si>
  <si>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</si>
  <si>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</si>
  <si>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</si>
  <si>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</si>
  <si>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</si>
  <si>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</si>
  <si>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</si>
  <si>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</si>
  <si>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</si>
  <si>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</si>
  <si>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</si>
  <si>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</si>
  <si>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</si>
  <si>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</si>
  <si>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</si>
  <si>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</si>
  <si>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</si>
  <si>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</si>
  <si>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</si>
  <si>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</si>
  <si>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</si>
  <si>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</si>
  <si>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</si>
  <si>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</si>
  <si>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</si>
  <si>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</si>
  <si>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</si>
  <si>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</si>
  <si>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</si>
  <si>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</si>
  <si>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</si>
  <si>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</si>
  <si>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</si>
  <si>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</si>
  <si>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</si>
  <si>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</si>
  <si>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</si>
  <si>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</si>
  <si>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</si>
  <si>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</si>
  <si>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</si>
  <si>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</si>
  <si>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</si>
  <si>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</si>
  <si>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</si>
  <si>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</si>
  <si>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</si>
  <si>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</si>
  <si>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</si>
  <si>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</si>
  <si>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</si>
  <si>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</si>
  <si>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</si>
  <si>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</si>
  <si>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</si>
  <si>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</si>
  <si>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</si>
  <si>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</si>
  <si>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</si>
  <si>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</si>
  <si>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</si>
  <si>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</si>
  <si>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</si>
  <si>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</si>
  <si>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</si>
  <si>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</si>
  <si>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</si>
  <si>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</si>
  <si>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</si>
  <si>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</si>
  <si>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</si>
  <si>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</si>
  <si>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</si>
  <si>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</si>
  <si>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</si>
  <si>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</si>
  <si>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</si>
  <si>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</si>
  <si>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</si>
  <si>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</si>
  <si>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</si>
  <si>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</si>
  <si>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</si>
  <si>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</si>
  <si>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</si>
  <si>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</si>
  <si>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</si>
  <si>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</si>
  <si>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</si>
  <si>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</si>
  <si>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</si>
  <si>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</si>
  <si>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</si>
  <si>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</si>
  <si>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</si>
  <si>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</si>
  <si>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</si>
  <si>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</si>
  <si>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</si>
  <si>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</si>
  <si>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</si>
  <si>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</si>
  <si>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</si>
  <si>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</si>
  <si>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</si>
  <si>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</si>
  <si>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</si>
  <si>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</si>
  <si>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</si>
  <si>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</si>
  <si>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</si>
  <si>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</si>
  <si>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</si>
  <si>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</si>
  <si>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</si>
  <si>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</si>
  <si>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</si>
  <si>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</si>
  <si>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</si>
  <si>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</si>
  <si>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</si>
  <si>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</si>
  <si>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</si>
  <si>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</si>
  <si>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</si>
  <si>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</si>
  <si>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</si>
  <si>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</si>
  <si>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</si>
  <si>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</si>
  <si>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</si>
  <si>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</si>
  <si>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</si>
  <si>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</si>
  <si>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</si>
  <si>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</si>
  <si>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</si>
  <si>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</si>
  <si>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</si>
  <si>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</si>
  <si>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</si>
  <si>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</si>
  <si>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</si>
  <si>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</si>
  <si>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</si>
  <si>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</si>
  <si>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</si>
  <si>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</si>
  <si>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</si>
  <si>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</si>
  <si>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</si>
  <si>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</si>
  <si>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</si>
  <si>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</si>
  <si>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</si>
  <si>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</si>
  <si>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</si>
  <si>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</si>
  <si>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</si>
  <si>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</si>
  <si>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</si>
  <si>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</si>
  <si>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</si>
  <si>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</si>
  <si>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</si>
  <si>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</si>
  <si>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</si>
  <si>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</si>
  <si>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</si>
  <si>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</si>
  <si>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</si>
  <si>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</si>
  <si>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</si>
  <si>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</si>
  <si>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</si>
  <si>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</si>
  <si>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</si>
  <si>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</si>
  <si>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</si>
  <si>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</si>
  <si>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</si>
  <si>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</si>
  <si>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</si>
  <si>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</si>
  <si>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</si>
  <si>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</si>
  <si>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</si>
  <si>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</si>
  <si>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</si>
  <si>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</si>
  <si>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</si>
  <si>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</si>
  <si>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</si>
  <si>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</si>
  <si>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</si>
  <si>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</si>
  <si>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</si>
  <si>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</si>
  <si>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</si>
  <si>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</si>
  <si>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</si>
  <si>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</si>
  <si>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</si>
  <si>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</si>
  <si>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</si>
  <si>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</si>
  <si>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</si>
  <si>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</si>
  <si>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</si>
  <si>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</si>
  <si>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</si>
  <si>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</si>
  <si>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</si>
  <si>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</si>
  <si>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</si>
  <si>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</si>
  <si>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</si>
  <si>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</si>
  <si>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</si>
  <si>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</si>
  <si>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</si>
  <si>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</si>
  <si>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</si>
  <si>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</si>
  <si>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</si>
  <si>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</si>
  <si>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</si>
  <si>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</si>
  <si>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</si>
  <si>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</si>
  <si>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</si>
  <si>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</si>
  <si>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</si>
  <si>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</si>
  <si>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</si>
  <si>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</si>
  <si>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</si>
  <si>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</si>
  <si>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</si>
  <si>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</si>
  <si>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</si>
  <si>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</si>
  <si>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</si>
  <si>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</si>
  <si>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</si>
  <si>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</si>
  <si>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</si>
  <si>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</si>
  <si>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</si>
  <si>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</si>
  <si>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</si>
  <si>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</si>
  <si>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</si>
  <si>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</si>
  <si>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</si>
  <si>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</si>
  <si>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</si>
  <si>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</si>
  <si>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</si>
  <si>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</si>
  <si>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</si>
  <si>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</si>
  <si>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</si>
  <si>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</si>
  <si>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</si>
  <si>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</si>
  <si>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</si>
  <si>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</si>
  <si>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</si>
  <si>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</si>
  <si>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</si>
  <si>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</si>
  <si>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</si>
  <si>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</si>
  <si>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</si>
  <si>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</si>
  <si>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</si>
  <si>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</si>
  <si>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</si>
  <si>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</si>
  <si>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</si>
  <si>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</si>
  <si>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</si>
  <si>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</si>
  <si>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</si>
  <si>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</si>
  <si>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</si>
  <si>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</si>
  <si>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</si>
  <si>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</si>
  <si>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</si>
  <si>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</si>
  <si>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</si>
  <si>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</si>
  <si>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</si>
  <si>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</si>
  <si>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</si>
  <si>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</si>
  <si>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</si>
  <si>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</si>
  <si>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</si>
  <si>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</si>
  <si>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</si>
  <si>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</si>
  <si>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</si>
  <si>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</si>
  <si>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</si>
  <si>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</si>
  <si>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</si>
  <si>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</si>
  <si>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</si>
  <si>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</si>
  <si>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</si>
  <si>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</si>
  <si>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</si>
  <si>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</si>
  <si>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</si>
  <si>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</si>
  <si>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</si>
  <si>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</si>
  <si>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</si>
  <si>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</si>
  <si>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</si>
  <si>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</si>
  <si>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</si>
  <si>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</si>
  <si>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</si>
  <si>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</si>
  <si>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</si>
  <si>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</si>
  <si>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</si>
  <si>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</si>
  <si>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</si>
  <si>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</si>
  <si>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</si>
  <si>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</si>
  <si>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</si>
  <si>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</si>
  <si>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</si>
  <si>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</si>
  <si>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</si>
  <si>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</si>
  <si>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</si>
  <si>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</si>
  <si>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</si>
  <si>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</si>
  <si>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</si>
  <si>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</si>
  <si>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</si>
  <si>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</si>
  <si>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</si>
  <si>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</si>
  <si>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</si>
  <si>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</si>
  <si>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</si>
  <si>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</si>
  <si>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</si>
  <si>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</si>
  <si>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</si>
  <si>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</si>
  <si>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</si>
  <si>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</si>
  <si>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</si>
  <si>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</si>
  <si>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</si>
  <si>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</si>
  <si>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</si>
  <si>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</si>
  <si>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</si>
  <si>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</si>
  <si>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</si>
  <si>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</si>
  <si>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</si>
  <si>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</si>
  <si>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</si>
  <si>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</si>
  <si>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</si>
  <si>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</si>
  <si>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</si>
  <si>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</si>
  <si>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</si>
  <si>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</si>
  <si>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</si>
  <si>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</si>
  <si>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</si>
  <si>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</si>
  <si>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</si>
  <si>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</si>
  <si>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</si>
  <si>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</si>
  <si>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</si>
  <si>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</si>
  <si>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</si>
  <si>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</si>
  <si>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</si>
  <si>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</si>
  <si>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</si>
  <si>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</si>
  <si>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</si>
  <si>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</si>
  <si>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</si>
  <si>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</si>
  <si>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</si>
  <si>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</si>
  <si>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</si>
  <si>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</si>
  <si>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</si>
  <si>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</si>
  <si>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</si>
  <si>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</si>
  <si>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</si>
  <si>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</si>
  <si>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</si>
  <si>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</si>
  <si>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</si>
  <si>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</si>
  <si>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</si>
  <si>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</si>
  <si>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</si>
  <si>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</si>
  <si>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</si>
  <si>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</si>
  <si>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</si>
  <si>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</si>
  <si>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</si>
  <si>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</si>
  <si>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</si>
  <si>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</si>
  <si>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</si>
  <si>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</si>
  <si>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</si>
  <si>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</si>
  <si>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</si>
  <si>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</si>
  <si>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</si>
  <si>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</si>
  <si>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</si>
  <si>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</si>
  <si>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</si>
  <si>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</si>
  <si>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</si>
  <si>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</si>
  <si>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</si>
  <si>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</si>
  <si>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</si>
  <si>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</si>
  <si>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</si>
  <si>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</si>
  <si>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</si>
  <si>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</si>
  <si>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</si>
  <si>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</si>
  <si>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</si>
  <si>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</si>
  <si>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</si>
  <si>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</si>
  <si>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</si>
  <si>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</si>
  <si>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</si>
  <si>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</si>
  <si>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</si>
  <si>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</si>
  <si>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</si>
  <si>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</si>
  <si>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</si>
  <si>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</si>
  <si>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</si>
  <si>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</si>
  <si>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</si>
  <si>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</si>
  <si>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</si>
  <si>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</si>
  <si>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</si>
  <si>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</si>
  <si>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</si>
  <si>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</si>
  <si>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</si>
  <si>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</si>
  <si>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</si>
  <si>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</si>
  <si>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</si>
  <si>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</si>
  <si>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</si>
  <si>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</si>
  <si>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</si>
  <si>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</si>
  <si>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</si>
  <si>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</si>
  <si>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</si>
  <si>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</si>
  <si>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</si>
  <si>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</si>
  <si>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</si>
  <si>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</si>
  <si>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</si>
  <si>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</si>
  <si>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</si>
  <si>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</si>
  <si>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</si>
  <si>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</si>
  <si>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</si>
  <si>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</si>
  <si>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</si>
  <si>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</si>
  <si>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</si>
  <si>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</si>
  <si>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</si>
  <si>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</si>
  <si>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</si>
  <si>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</si>
  <si>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</si>
  <si>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</si>
  <si>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</si>
  <si>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</si>
  <si>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</si>
  <si>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</si>
  <si>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</si>
  <si>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</si>
  <si>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</si>
  <si>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</si>
  <si>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</si>
  <si>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</si>
  <si>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</si>
  <si>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</si>
  <si>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</si>
  <si>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</si>
  <si>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</si>
  <si>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</si>
  <si>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</si>
  <si>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</si>
  <si>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</si>
  <si>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</si>
  <si>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</si>
  <si>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</si>
  <si>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</si>
  <si>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</si>
  <si>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</si>
  <si>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</si>
  <si>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</si>
  <si>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</si>
  <si>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</si>
  <si>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</si>
  <si>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</si>
  <si>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</si>
  <si>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</si>
  <si>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</si>
  <si>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</si>
  <si>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</si>
  <si>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</si>
  <si>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</si>
  <si>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</si>
  <si>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</si>
  <si>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</si>
  <si>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</si>
  <si>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</si>
  <si>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</si>
  <si>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</si>
  <si>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</si>
  <si>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</si>
  <si>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</si>
  <si>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</si>
  <si>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</si>
  <si>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</si>
  <si>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</si>
  <si>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</si>
  <si>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</si>
  <si>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</si>
  <si>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</si>
  <si>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</si>
  <si>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</si>
  <si>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</si>
  <si>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</si>
  <si>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</si>
  <si>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</si>
  <si>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</si>
  <si>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</si>
  <si>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</si>
  <si>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</si>
  <si>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</si>
  <si>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</si>
  <si>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</si>
  <si>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</si>
  <si>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</si>
  <si>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</si>
  <si>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</si>
  <si>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</si>
  <si>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</si>
  <si>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</si>
  <si>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</si>
  <si>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</si>
  <si>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</si>
  <si>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</si>
  <si>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</si>
  <si>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</si>
  <si>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</si>
  <si>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</si>
  <si>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</si>
  <si>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</si>
  <si>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</si>
  <si>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</si>
  <si>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</si>
  <si>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</si>
  <si>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</si>
  <si>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</si>
  <si>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</si>
  <si>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</si>
  <si>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</si>
  <si>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</si>
  <si>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</si>
  <si>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</si>
  <si>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</si>
  <si>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</si>
  <si>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</si>
  <si>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</si>
  <si>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</si>
  <si>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</si>
  <si>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</si>
  <si>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</si>
  <si>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</si>
  <si>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</si>
  <si>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</si>
  <si>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</si>
  <si>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</si>
  <si>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</si>
  <si>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</si>
  <si>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</si>
  <si>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</si>
  <si>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</si>
  <si>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</si>
  <si>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</si>
  <si>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</si>
  <si>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</si>
  <si>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</si>
  <si>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</si>
  <si>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</si>
  <si>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</si>
  <si>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</si>
  <si>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</si>
  <si>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</si>
  <si>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</si>
  <si>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</si>
  <si>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</si>
  <si>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</si>
  <si>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</si>
  <si>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</si>
  <si>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</si>
  <si>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</si>
  <si>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</si>
  <si>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</si>
  <si>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</si>
  <si>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</si>
  <si>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</si>
  <si>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</si>
  <si>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</si>
  <si>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</si>
  <si>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</si>
  <si>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</si>
  <si>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</si>
  <si>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</si>
  <si>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</si>
  <si>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</si>
  <si>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</si>
  <si>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</si>
  <si>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</si>
  <si>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</si>
  <si>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</si>
  <si>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</si>
  <si>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</si>
  <si>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</si>
  <si>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</si>
  <si>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</si>
  <si>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</si>
  <si>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</si>
  <si>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</si>
  <si>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</si>
  <si>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</si>
  <si>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</si>
  <si>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</si>
  <si>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</si>
  <si>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</si>
  <si>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</si>
  <si>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</si>
  <si>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</si>
  <si>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</si>
  <si>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</si>
  <si>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</si>
  <si>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</si>
  <si>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</si>
  <si>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</si>
  <si>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</si>
  <si>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</si>
  <si>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</si>
  <si>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</si>
  <si>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</si>
  <si>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</si>
  <si>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</si>
  <si>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</si>
  <si>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</si>
  <si>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</si>
  <si>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</si>
  <si>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</si>
  <si>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</si>
  <si>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</si>
  <si>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</si>
  <si>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</si>
  <si>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</si>
  <si>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</si>
  <si>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</si>
  <si>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</si>
  <si>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</si>
  <si>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</si>
  <si>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</si>
  <si>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</si>
  <si>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</si>
  <si>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</si>
  <si>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</si>
  <si>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</si>
  <si>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</si>
  <si>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</si>
  <si>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</si>
  <si>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</si>
  <si>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</si>
  <si>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</si>
  <si>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</si>
  <si>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</si>
  <si>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</si>
  <si>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</si>
  <si>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</si>
  <si>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</si>
  <si>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</si>
  <si>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</si>
  <si>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</si>
  <si>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</si>
  <si>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</si>
  <si>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</si>
  <si>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</si>
  <si>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</si>
  <si>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</si>
  <si>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</si>
  <si>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</si>
  <si>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</si>
  <si>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</si>
  <si>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</si>
  <si>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</si>
  <si>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</si>
  <si>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</si>
  <si>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</si>
  <si>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</si>
  <si>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</si>
  <si>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</si>
  <si>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</si>
  <si>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</si>
  <si>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</si>
  <si>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</si>
  <si>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</si>
  <si>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</si>
  <si>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</si>
  <si>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</si>
  <si>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</si>
  <si>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</si>
  <si>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</si>
  <si>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</si>
  <si>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</si>
  <si>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</si>
  <si>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</si>
  <si>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</si>
  <si>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</si>
  <si>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</si>
  <si>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</si>
  <si>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</si>
  <si>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</si>
  <si>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</si>
  <si>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</si>
  <si>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</si>
  <si>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</si>
  <si>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</si>
  <si>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</si>
  <si>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</si>
  <si>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</si>
  <si>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</si>
  <si>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</si>
  <si>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</si>
  <si>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</si>
  <si>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</si>
  <si>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</si>
  <si>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</si>
  <si>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</si>
  <si>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</si>
  <si>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</si>
  <si>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</si>
  <si>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</si>
  <si>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</si>
  <si>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</si>
  <si>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</si>
  <si>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</si>
  <si>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</si>
  <si>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</si>
  <si>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</si>
  <si>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</si>
  <si>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</si>
  <si>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</si>
  <si>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</si>
  <si>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</si>
  <si>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</si>
  <si>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</si>
  <si>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</si>
  <si>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</si>
  <si>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</si>
  <si>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</si>
  <si>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</si>
  <si>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</si>
  <si>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</si>
  <si>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</si>
  <si>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</si>
  <si>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</si>
  <si>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</si>
  <si>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</si>
  <si>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</si>
  <si>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</si>
  <si>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</si>
  <si>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</si>
  <si>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</si>
  <si>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</si>
  <si>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</si>
  <si>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</si>
  <si>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</si>
  <si>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</si>
  <si>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</si>
  <si>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</si>
  <si>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</si>
  <si>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</si>
  <si>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</si>
  <si>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</si>
  <si>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</si>
  <si>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</si>
  <si>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</si>
  <si>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</si>
  <si>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</si>
  <si>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</si>
  <si>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</si>
  <si>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</si>
  <si>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</si>
  <si>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</si>
  <si>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</si>
  <si>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</si>
  <si>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</si>
  <si>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</si>
  <si>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</si>
  <si>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</si>
  <si>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</si>
  <si>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</si>
  <si>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</si>
  <si>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</si>
  <si>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</si>
  <si>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</si>
  <si>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</si>
  <si>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</si>
  <si>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</si>
  <si>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</si>
  <si>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</si>
  <si>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</si>
  <si>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</si>
  <si>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</si>
  <si>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</si>
  <si>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</si>
  <si>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</si>
  <si>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</si>
  <si>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</si>
  <si>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</si>
  <si>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</si>
  <si>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</si>
  <si>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</si>
  <si>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</si>
  <si>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</si>
  <si>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</si>
  <si>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</si>
  <si>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</si>
  <si>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</si>
  <si>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</si>
  <si>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</si>
  <si>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</si>
  <si>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</si>
  <si>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</si>
  <si>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</si>
  <si>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</si>
  <si>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</si>
  <si>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</si>
  <si>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</si>
  <si>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</si>
  <si>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</si>
  <si>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</si>
  <si>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</si>
  <si>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</si>
  <si>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</si>
  <si>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</si>
  <si>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</si>
  <si>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</si>
  <si>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</si>
  <si>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</si>
  <si>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</si>
  <si>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</si>
  <si>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</si>
  <si>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</si>
  <si>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</si>
  <si>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</si>
  <si>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</si>
  <si>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</si>
  <si>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</si>
  <si>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</si>
  <si>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</si>
  <si>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</si>
  <si>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</si>
  <si>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</si>
  <si>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</si>
  <si>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</si>
  <si>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</si>
  <si>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</si>
  <si>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</si>
  <si>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</si>
  <si>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</si>
  <si>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</si>
  <si>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</si>
  <si>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</si>
  <si>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</si>
  <si>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</si>
  <si>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</si>
  <si>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</si>
  <si>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</si>
  <si>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</si>
  <si>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</si>
  <si>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</si>
  <si>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</si>
  <si>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</si>
  <si>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</si>
  <si>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</si>
  <si>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</si>
  <si>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</si>
  <si>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</si>
  <si>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</si>
  <si>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</si>
  <si>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</si>
  <si>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</si>
  <si>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</si>
  <si>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</si>
  <si>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</si>
  <si>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</si>
  <si>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</si>
  <si>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</si>
  <si>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</si>
  <si>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</si>
  <si>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</si>
  <si>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</si>
  <si>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</si>
  <si>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</si>
  <si>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</si>
  <si>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</si>
  <si>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</si>
  <si>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</si>
  <si>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</si>
  <si>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</si>
  <si>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</si>
  <si>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</si>
  <si>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</si>
  <si>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</si>
  <si>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</si>
  <si>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</si>
  <si>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</si>
  <si>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</si>
  <si>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</si>
  <si>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</si>
  <si>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</si>
  <si>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</si>
  <si>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</si>
  <si>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</si>
  <si>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</si>
  <si>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</si>
  <si>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</si>
  <si>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</si>
  <si>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</si>
  <si>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</si>
  <si>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</si>
  <si>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</si>
  <si>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</si>
  <si>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</si>
  <si>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</si>
  <si>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</si>
  <si>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</si>
  <si>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</si>
  <si>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</si>
  <si>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</si>
  <si>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</si>
  <si>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</si>
  <si>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</si>
  <si>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</si>
  <si>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</si>
  <si>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</si>
  <si>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</si>
  <si>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</si>
  <si>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</si>
  <si>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</si>
  <si>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</si>
  <si>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</si>
  <si>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</si>
  <si>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</si>
  <si>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</si>
  <si>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</si>
  <si>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</si>
  <si>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</si>
  <si>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</si>
  <si>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</si>
  <si>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</si>
  <si>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</si>
  <si>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</si>
  <si>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</si>
  <si>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</si>
  <si>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</si>
  <si>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</si>
  <si>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</si>
  <si>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</si>
  <si>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</si>
  <si>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</si>
  <si>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</si>
  <si>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</si>
  <si>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</si>
  <si>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</si>
  <si>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</si>
  <si>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</si>
  <si>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</si>
  <si>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</si>
  <si>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</si>
  <si>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</si>
  <si>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</si>
  <si>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</si>
  <si>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</si>
  <si>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</si>
  <si>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</si>
  <si>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</si>
  <si>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</si>
  <si>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</si>
  <si>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</si>
  <si>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</si>
  <si>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</si>
  <si>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</si>
  <si>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</si>
  <si>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</si>
  <si>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</si>
  <si>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</si>
  <si>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</si>
  <si>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</si>
  <si>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</si>
  <si>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</si>
  <si>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</si>
  <si>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</si>
  <si>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</si>
  <si>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</si>
  <si>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</si>
  <si>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</si>
  <si>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</si>
  <si>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</si>
  <si>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</si>
  <si>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</si>
  <si>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</si>
  <si>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</si>
  <si>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</si>
  <si>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</si>
  <si>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</si>
  <si>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</si>
  <si>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</si>
  <si>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</si>
  <si>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</si>
  <si>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</si>
  <si>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</si>
  <si>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</si>
  <si>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</si>
  <si>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</si>
  <si>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</si>
  <si>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</si>
  <si>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</si>
  <si>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</si>
  <si>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</si>
  <si>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</si>
  <si>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</si>
  <si>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</si>
  <si>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</si>
  <si>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</si>
  <si>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</si>
  <si>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</si>
  <si>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</si>
  <si>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</si>
  <si>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</si>
  <si>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</si>
  <si>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</si>
  <si>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</si>
  <si>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</si>
  <si>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</si>
  <si>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</si>
  <si>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</si>
  <si>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</si>
  <si>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</si>
  <si>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</si>
  <si>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</si>
  <si>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</si>
  <si>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</si>
  <si>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</si>
  <si>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</si>
  <si>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</si>
  <si>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</si>
  <si>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</si>
  <si>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</si>
  <si>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</si>
  <si>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</si>
  <si>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</si>
  <si>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</si>
  <si>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</si>
  <si>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</si>
  <si>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</si>
  <si>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</si>
  <si>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</si>
  <si>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</si>
  <si>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</si>
  <si>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</si>
  <si>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</si>
  <si>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</si>
  <si>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</si>
  <si>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</si>
  <si>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</si>
  <si>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</si>
  <si>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</si>
  <si>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</si>
  <si>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</si>
  <si>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</si>
  <si>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</si>
  <si>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</si>
  <si>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</si>
  <si>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</si>
  <si>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</si>
  <si>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</si>
  <si>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</si>
  <si>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</si>
  <si>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</si>
  <si>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</si>
  <si>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</si>
  <si>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</si>
  <si>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</si>
  <si>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</si>
  <si>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</si>
  <si>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</si>
  <si>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</si>
  <si>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</si>
  <si>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</si>
  <si>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</si>
  <si>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</si>
  <si>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</si>
  <si>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</si>
  <si>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</si>
  <si>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</si>
  <si>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</si>
  <si>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</si>
  <si>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</si>
  <si>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</si>
  <si>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</si>
  <si>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</si>
  <si>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</si>
  <si>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</si>
  <si>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</si>
  <si>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</si>
  <si>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</si>
  <si>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</si>
  <si>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</si>
  <si>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</si>
  <si>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</si>
  <si>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</si>
  <si>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</si>
  <si>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</si>
  <si>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</si>
  <si>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</si>
  <si>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</si>
  <si>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</si>
  <si>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</si>
  <si>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</si>
  <si>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</si>
  <si>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</si>
  <si>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</si>
  <si>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</si>
  <si>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</si>
  <si>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</si>
  <si>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</si>
  <si>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</si>
  <si>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</si>
  <si>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</si>
  <si>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</si>
  <si>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</si>
  <si>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</si>
  <si>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</si>
  <si>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</si>
  <si>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</si>
  <si>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</si>
  <si>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</si>
  <si>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</si>
  <si>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</si>
  <si>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</si>
  <si>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</si>
  <si>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</si>
  <si>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</si>
  <si>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</si>
  <si>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</si>
  <si>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</si>
  <si>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</si>
  <si>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</si>
  <si>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</si>
  <si>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</si>
  <si>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</si>
  <si>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</si>
  <si>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</si>
  <si>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</si>
  <si>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</si>
  <si>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</si>
  <si>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</si>
  <si>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</si>
  <si>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</si>
  <si>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</si>
  <si>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</si>
  <si>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</si>
  <si>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</si>
  <si>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</si>
  <si>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</si>
  <si>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</si>
  <si>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</si>
  <si>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</si>
  <si>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</si>
  <si>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</si>
  <si>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</si>
  <si>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</si>
  <si>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</si>
  <si>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</si>
  <si>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</si>
  <si>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</si>
  <si>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</si>
  <si>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</si>
  <si>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</si>
  <si>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</si>
  <si>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</si>
  <si>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</si>
  <si>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</si>
  <si>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</si>
  <si>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</si>
  <si>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</si>
  <si>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</si>
  <si>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</si>
  <si>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</si>
  <si>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</si>
  <si>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</si>
  <si>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</si>
  <si>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</si>
  <si>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</si>
  <si>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</si>
  <si>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</si>
  <si>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</si>
  <si>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</si>
  <si>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</si>
  <si>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</si>
  <si>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</si>
  <si>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</si>
  <si>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</si>
  <si>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</si>
  <si>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</si>
  <si>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</si>
  <si>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</si>
  <si>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</si>
  <si>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</si>
  <si>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</si>
  <si>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</si>
  <si>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</si>
  <si>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</si>
  <si>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</si>
  <si>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</si>
  <si>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</si>
  <si>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</si>
  <si>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</si>
  <si>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</si>
  <si>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</si>
  <si>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</si>
  <si>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</si>
  <si>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</si>
  <si>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</si>
  <si>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</si>
  <si>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</si>
  <si>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</si>
  <si>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</si>
  <si>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</si>
  <si>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</si>
  <si>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</si>
  <si>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</si>
  <si>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</si>
  <si>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</si>
  <si>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</si>
  <si>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</si>
  <si>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</si>
  <si>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</si>
  <si>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</si>
  <si>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</si>
  <si>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</si>
  <si>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</si>
  <si>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</si>
  <si>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</si>
  <si>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</si>
  <si>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</si>
  <si>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</si>
  <si>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</si>
  <si>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</si>
  <si>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</si>
  <si>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</si>
  <si>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</si>
  <si>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</si>
  <si>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</si>
  <si>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</si>
  <si>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</si>
  <si>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</si>
  <si>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</si>
  <si>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</si>
  <si>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</si>
  <si>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</si>
  <si>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</si>
  <si>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</si>
  <si>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</si>
  <si>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</si>
  <si>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</si>
  <si>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</si>
  <si>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</si>
  <si>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</si>
  <si>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</si>
  <si>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</si>
  <si>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</si>
  <si>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</si>
  <si>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</si>
  <si>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</si>
  <si>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</si>
  <si>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</si>
  <si>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</si>
  <si>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</si>
  <si>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</si>
  <si>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</si>
  <si>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</si>
  <si>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</si>
  <si>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</si>
  <si>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</si>
  <si>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</si>
  <si>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</si>
  <si>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</si>
  <si>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</si>
  <si>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</si>
  <si>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</si>
  <si>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</si>
  <si>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</si>
  <si>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</si>
  <si>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</si>
  <si>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</si>
  <si>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</si>
  <si>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</si>
  <si>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</si>
  <si>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</si>
  <si>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</si>
  <si>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</si>
  <si>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</si>
  <si>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</si>
  <si>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</si>
  <si>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</si>
  <si>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</si>
  <si>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</si>
  <si>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</si>
  <si>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</si>
  <si>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</si>
  <si>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</si>
  <si>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</si>
  <si>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</si>
  <si>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</si>
  <si>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</si>
  <si>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</si>
  <si>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</si>
  <si>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</si>
  <si>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</si>
  <si>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</si>
  <si>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</si>
  <si>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</si>
  <si>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</si>
  <si>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</si>
  <si>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</si>
  <si>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</si>
  <si>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</si>
  <si>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</si>
  <si>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</si>
  <si>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</si>
  <si>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</si>
  <si>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</si>
  <si>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</si>
  <si>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</si>
  <si>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</si>
  <si>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</si>
  <si>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</si>
  <si>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</si>
  <si>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</si>
  <si>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</si>
  <si>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</si>
  <si>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</si>
  <si>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</si>
  <si>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</si>
  <si>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</si>
  <si>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</si>
  <si>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</si>
  <si>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</si>
  <si>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</si>
  <si>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</si>
  <si>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</si>
  <si>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</si>
  <si>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</si>
  <si>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</si>
  <si>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</si>
  <si>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</si>
  <si>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</si>
  <si>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</si>
  <si>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</si>
  <si>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</si>
  <si>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</si>
  <si>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</si>
  <si>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</si>
  <si>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</si>
  <si>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</si>
  <si>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</si>
  <si>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</si>
  <si>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</si>
  <si>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</si>
  <si>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</si>
  <si>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</si>
  <si>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</si>
  <si>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</si>
  <si>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</si>
  <si>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</si>
  <si>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</si>
  <si>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</si>
  <si>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</si>
  <si>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</si>
  <si>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</si>
  <si>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</si>
  <si>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</si>
  <si>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</si>
  <si>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</si>
  <si>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</si>
  <si>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</si>
  <si>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</si>
  <si>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</si>
  <si>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</si>
  <si>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</si>
  <si>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</si>
  <si>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</si>
  <si>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</si>
  <si>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</si>
  <si>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</si>
  <si>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</si>
  <si>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</si>
  <si>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</si>
  <si>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</si>
  <si>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</si>
  <si>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</si>
  <si>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</si>
  <si>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</si>
  <si>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</si>
  <si>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</si>
  <si>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</si>
  <si>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</si>
  <si>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</si>
  <si>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</si>
  <si>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</si>
  <si>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</si>
  <si>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</si>
  <si>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</si>
  <si>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</si>
  <si>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</si>
  <si>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</si>
  <si>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</si>
  <si>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</si>
  <si>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</si>
  <si>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</si>
  <si>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</si>
  <si>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</si>
  <si>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</si>
  <si>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</si>
  <si>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</si>
  <si>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</si>
  <si>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</si>
  <si>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</si>
  <si>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</si>
  <si>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</si>
  <si>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</si>
  <si>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</si>
  <si>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</si>
  <si>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</si>
  <si>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</si>
  <si>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</si>
  <si>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</si>
  <si>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</si>
  <si>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</si>
  <si>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</si>
  <si>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</si>
  <si>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</si>
  <si>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</si>
  <si>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</si>
  <si>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</si>
  <si>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</si>
  <si>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</si>
  <si>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</si>
  <si>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</si>
  <si>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</si>
  <si>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</si>
  <si>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</si>
  <si>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</si>
  <si>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</si>
  <si>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</si>
  <si>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</si>
  <si>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</si>
  <si>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</si>
  <si>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</si>
  <si>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</si>
  <si>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</si>
  <si>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</si>
  <si>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</si>
  <si>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</si>
  <si>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</si>
  <si>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</si>
  <si>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</si>
  <si>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</si>
  <si>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</si>
  <si>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</si>
  <si>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</si>
  <si>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</si>
  <si>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</si>
  <si>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</si>
  <si>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</si>
  <si>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</si>
  <si>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</si>
  <si>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</si>
  <si>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</si>
  <si>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</si>
  <si>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</si>
  <si>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</si>
  <si>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</si>
  <si>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</si>
  <si>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</si>
  <si>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</si>
  <si>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</si>
  <si>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</si>
  <si>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</si>
  <si>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</si>
  <si>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</si>
  <si>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</si>
  <si>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</si>
  <si>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</si>
  <si>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</si>
  <si>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</si>
  <si>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</si>
  <si>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</si>
  <si>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</si>
  <si>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</si>
  <si>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</si>
  <si>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</si>
  <si>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</si>
  <si>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</si>
  <si>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</si>
  <si>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</si>
  <si>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</si>
  <si>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</si>
  <si>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</si>
  <si>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</si>
  <si>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</si>
  <si>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</si>
  <si>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</si>
  <si>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</si>
  <si>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</si>
  <si>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</si>
  <si>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</si>
  <si>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</si>
  <si>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</si>
  <si>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</si>
  <si>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</si>
  <si>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</si>
  <si>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</si>
  <si>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</si>
  <si>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</si>
  <si>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</si>
  <si>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</si>
  <si>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</si>
  <si>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</si>
  <si>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</si>
  <si>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</si>
  <si>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</si>
  <si>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</si>
  <si>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</si>
  <si>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</si>
  <si>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</si>
  <si>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</si>
  <si>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</si>
  <si>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</si>
  <si>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</si>
  <si>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</si>
  <si>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</si>
  <si>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</si>
  <si>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</si>
  <si>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</si>
  <si>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</si>
  <si>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</si>
  <si>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</si>
  <si>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</si>
  <si>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</si>
  <si>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</si>
  <si>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</si>
  <si>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</si>
  <si>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</si>
  <si>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</si>
  <si>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</si>
  <si>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</si>
  <si>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</si>
  <si>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</si>
  <si>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</si>
  <si>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</si>
  <si>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</si>
  <si>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</si>
  <si>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</si>
  <si>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</si>
  <si>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</si>
  <si>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</si>
  <si>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</si>
  <si>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</si>
  <si>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</si>
  <si>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</si>
  <si>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</si>
  <si>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</si>
  <si>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</si>
  <si>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</si>
  <si>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</si>
  <si>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</si>
  <si>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</si>
  <si>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</si>
  <si>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</si>
  <si>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</si>
  <si>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</si>
  <si>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</si>
  <si>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</si>
  <si>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</si>
  <si>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</si>
  <si>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</si>
  <si>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</si>
  <si>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</si>
  <si>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</si>
  <si>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</si>
  <si>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</si>
  <si>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</si>
  <si>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</si>
  <si>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</si>
  <si>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</si>
  <si>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</si>
  <si>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</si>
  <si>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</si>
  <si>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</si>
  <si>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</si>
  <si>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</si>
  <si>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</si>
  <si>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</si>
  <si>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</si>
  <si>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</si>
  <si>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</si>
  <si>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</si>
  <si>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</si>
  <si>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</si>
  <si>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</si>
  <si>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</si>
  <si>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</si>
  <si>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</si>
  <si>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</si>
  <si>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</si>
  <si>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</si>
  <si>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</si>
  <si>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</si>
  <si>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</si>
  <si>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</si>
  <si>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</si>
  <si>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</si>
  <si>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</si>
  <si>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</si>
  <si>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</si>
  <si>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</si>
  <si>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</si>
  <si>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</si>
  <si>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</si>
  <si>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</si>
  <si>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</si>
  <si>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</si>
  <si>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</si>
  <si>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</si>
  <si>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</si>
  <si>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</si>
  <si>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</si>
  <si>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</si>
  <si>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</si>
  <si>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</si>
  <si>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</si>
  <si>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</si>
  <si>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</si>
  <si>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</si>
  <si>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</si>
  <si>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</si>
  <si>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</si>
  <si>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</si>
  <si>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</si>
  <si>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</si>
  <si>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</si>
  <si>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</si>
  <si>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</si>
  <si>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</si>
  <si>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</si>
  <si>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</si>
  <si>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</si>
  <si>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</si>
  <si>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</si>
  <si>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</si>
  <si>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</si>
  <si>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</si>
  <si>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</si>
  <si>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</si>
  <si>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</si>
  <si>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</si>
  <si>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</si>
  <si>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</si>
  <si>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</si>
  <si>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</si>
  <si>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</si>
  <si>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</si>
  <si>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</si>
  <si>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</si>
  <si>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</si>
  <si>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</si>
  <si>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</si>
  <si>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</si>
  <si>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</si>
  <si>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</si>
  <si>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</si>
  <si>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</si>
  <si>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</si>
  <si>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</si>
  <si>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</si>
  <si>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</si>
  <si>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</si>
  <si>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</si>
  <si>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</si>
  <si>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</si>
  <si>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</si>
  <si>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</si>
  <si>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</si>
  <si>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</si>
  <si>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</si>
  <si>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</si>
  <si>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</si>
  <si>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</si>
  <si>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</si>
  <si>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</si>
  <si>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</si>
  <si>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</si>
  <si>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</si>
  <si>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</si>
  <si>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</si>
  <si>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</si>
  <si>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</si>
  <si>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</si>
  <si>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</si>
  <si>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</si>
  <si>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</si>
  <si>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</si>
  <si>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</si>
  <si>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</si>
  <si>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</si>
  <si>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</si>
  <si>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</si>
  <si>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</si>
  <si>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</si>
  <si>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</si>
  <si>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</si>
  <si>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</si>
  <si>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</si>
  <si>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</si>
  <si>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</si>
  <si>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</si>
  <si>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</si>
  <si>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</si>
  <si>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</si>
  <si>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</si>
  <si>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</si>
  <si>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</si>
  <si>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</si>
  <si>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</si>
  <si>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</si>
  <si>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</si>
  <si>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</si>
  <si>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</si>
  <si>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</si>
  <si>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</si>
  <si>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</si>
  <si>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</si>
  <si>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</si>
  <si>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</si>
  <si>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</si>
  <si>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</si>
  <si>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</si>
  <si>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</si>
  <si>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</si>
  <si>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</si>
  <si>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</si>
  <si>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</si>
  <si>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</si>
  <si>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</si>
  <si>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</si>
  <si>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</si>
  <si>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</si>
  <si>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</si>
  <si>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</si>
  <si>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</si>
  <si>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</si>
  <si>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</si>
  <si>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</si>
  <si>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</si>
  <si>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</si>
  <si>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</si>
  <si>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</si>
  <si>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</si>
  <si>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</si>
  <si>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</si>
  <si>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</si>
  <si>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</si>
  <si>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</si>
  <si>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</si>
  <si>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</si>
  <si>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</si>
  <si>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</si>
  <si>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</si>
  <si>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</si>
  <si>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</si>
  <si>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</si>
  <si>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</si>
  <si>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</si>
  <si>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</si>
  <si>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</si>
  <si>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</si>
  <si>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</si>
  <si>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</si>
  <si>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</si>
  <si>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</si>
  <si>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</si>
  <si>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</si>
  <si>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</si>
  <si>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</si>
  <si>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</si>
  <si>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</si>
  <si>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</si>
  <si>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</si>
  <si>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</si>
  <si>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</si>
  <si>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</si>
  <si>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</si>
  <si>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</si>
  <si>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</si>
  <si>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</si>
  <si>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</si>
  <si>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</si>
  <si>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</si>
  <si>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</si>
  <si>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</si>
  <si>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</si>
  <si>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</si>
  <si>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</si>
  <si>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</si>
  <si>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</si>
  <si>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</si>
  <si>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</si>
  <si>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</si>
  <si>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</si>
  <si>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</si>
  <si>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</si>
  <si>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</si>
  <si>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</si>
  <si>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</si>
  <si>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</si>
  <si>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</si>
  <si>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</si>
  <si>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</si>
  <si>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</si>
  <si>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</si>
  <si>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</si>
  <si>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</si>
  <si>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</si>
  <si>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</si>
  <si>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</si>
  <si>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</si>
  <si>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</si>
  <si>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</si>
  <si>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</si>
  <si>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</si>
  <si>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</si>
  <si>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</si>
  <si>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</si>
  <si>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</si>
  <si>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</si>
  <si>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</si>
  <si>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</si>
  <si>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</si>
  <si>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</si>
  <si>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</si>
  <si>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</si>
  <si>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</si>
  <si>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</si>
  <si>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</si>
  <si>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</si>
  <si>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</si>
  <si>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</si>
  <si>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</si>
  <si>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</si>
  <si>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</si>
  <si>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</si>
  <si>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</si>
  <si>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</si>
  <si>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</si>
  <si>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</si>
  <si>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</si>
  <si>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</si>
  <si>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</si>
  <si>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</si>
  <si>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</si>
  <si>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</si>
  <si>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</si>
  <si>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</si>
  <si>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</si>
  <si>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</si>
  <si>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</si>
  <si>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</si>
  <si>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</si>
  <si>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</si>
  <si>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</si>
  <si>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</si>
  <si>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</si>
  <si>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</si>
  <si>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</si>
  <si>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</si>
  <si>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</si>
  <si>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</si>
  <si>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</si>
  <si>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</si>
  <si>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</si>
  <si>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</si>
  <si>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</si>
  <si>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</si>
  <si>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</si>
  <si>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</si>
  <si>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</si>
  <si>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</si>
  <si>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</si>
  <si>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</si>
  <si>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</si>
  <si>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</si>
  <si>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</si>
  <si>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</si>
  <si>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</si>
  <si>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</si>
  <si>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</si>
  <si>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</si>
  <si>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</si>
  <si>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</si>
  <si>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</si>
  <si>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</si>
  <si>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</si>
  <si>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</si>
  <si>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</si>
  <si>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</si>
  <si>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</si>
  <si>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</si>
  <si>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</si>
  <si>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</si>
  <si>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</si>
  <si>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</si>
  <si>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</si>
  <si>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</si>
  <si>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</si>
  <si>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</si>
  <si>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</si>
  <si>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</si>
  <si>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</si>
  <si>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</si>
  <si>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</si>
  <si>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</si>
  <si>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</si>
  <si>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</si>
  <si>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</si>
  <si>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</si>
  <si>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</si>
  <si>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</si>
  <si>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</si>
  <si>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</si>
  <si>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</si>
  <si>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</si>
  <si>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</si>
  <si>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</si>
  <si>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</si>
  <si>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</si>
  <si>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</si>
  <si>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</si>
  <si>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</si>
  <si>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</si>
  <si>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</si>
  <si>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</si>
  <si>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</si>
  <si>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</si>
  <si>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</si>
  <si>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</si>
  <si>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</si>
  <si>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</si>
  <si>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</si>
  <si>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</si>
  <si>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</si>
  <si>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</si>
  <si>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</si>
  <si>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</si>
  <si>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</si>
  <si>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</si>
  <si>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</si>
  <si>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</si>
  <si>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</si>
  <si>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</si>
  <si>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</si>
  <si>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</si>
  <si>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</si>
  <si>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</si>
  <si>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</si>
  <si>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</si>
  <si>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</si>
  <si>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</si>
  <si>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</si>
  <si>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</si>
  <si>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</si>
  <si>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</si>
  <si>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</si>
  <si>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</si>
  <si>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</si>
  <si>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</si>
  <si>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</si>
  <si>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</si>
  <si>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</si>
  <si>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</si>
  <si>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</si>
  <si>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</si>
  <si>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</si>
  <si>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</si>
  <si>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</si>
  <si>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</si>
  <si>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</si>
  <si>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</si>
  <si>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</si>
  <si>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</si>
  <si>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</si>
  <si>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</si>
  <si>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</si>
  <si>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</si>
  <si>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</si>
  <si>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</si>
  <si>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</si>
  <si>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</si>
  <si>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</si>
  <si>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</si>
  <si>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</si>
  <si>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</si>
  <si>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</si>
  <si>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</si>
  <si>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</si>
  <si>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</si>
  <si>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</si>
  <si>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</si>
  <si>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</si>
  <si>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</si>
  <si>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</si>
  <si>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</si>
  <si>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</si>
  <si>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</si>
  <si>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</si>
  <si>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</si>
  <si>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</si>
  <si>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</si>
  <si>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</si>
  <si>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</si>
  <si>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</si>
  <si>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</si>
  <si>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</si>
  <si>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</si>
  <si>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</si>
  <si>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</si>
  <si>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</si>
  <si>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</si>
  <si>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</si>
  <si>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</si>
  <si>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</si>
  <si>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</si>
  <si>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</si>
  <si>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</si>
  <si>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</si>
  <si>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</si>
  <si>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</si>
  <si>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</si>
  <si>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</si>
  <si>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</si>
  <si>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</si>
  <si>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</si>
  <si>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</si>
  <si>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</si>
  <si>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</si>
  <si>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</si>
  <si>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</si>
  <si>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</si>
  <si>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</si>
  <si>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</si>
  <si>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</si>
  <si>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</si>
  <si>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</si>
  <si>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</si>
  <si>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</si>
  <si>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</si>
  <si>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</si>
  <si>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</si>
  <si>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</si>
  <si>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</si>
  <si>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</si>
  <si>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</si>
  <si>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</si>
  <si>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</si>
  <si>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</si>
  <si>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</si>
  <si>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</si>
  <si>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</si>
  <si>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</si>
  <si>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</si>
  <si>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</si>
  <si>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</si>
  <si>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</si>
  <si>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</si>
  <si>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</si>
  <si>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</si>
  <si>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</si>
  <si>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</si>
  <si>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</si>
  <si>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</si>
  <si>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</si>
  <si>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</si>
  <si>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</si>
  <si>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</si>
  <si>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</si>
  <si>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</si>
  <si>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</si>
  <si>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</si>
  <si>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</si>
  <si>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</si>
  <si>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</si>
  <si>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</si>
  <si>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</si>
  <si>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</si>
  <si>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</si>
  <si>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</si>
  <si>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</si>
  <si>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</si>
  <si>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</si>
  <si>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</si>
  <si>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</si>
  <si>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</si>
  <si>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</si>
  <si>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</si>
  <si>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</si>
  <si>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</si>
  <si>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</si>
  <si>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</si>
  <si>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</si>
  <si>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</si>
  <si>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</si>
  <si>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</si>
  <si>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</si>
  <si>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</si>
  <si>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</si>
  <si>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</si>
  <si>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</si>
  <si>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</si>
  <si>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</si>
  <si>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</si>
  <si>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</si>
  <si>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</si>
  <si>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</si>
  <si>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</si>
  <si>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</si>
  <si>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</si>
  <si>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</si>
  <si>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</si>
  <si>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</si>
  <si>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</si>
  <si>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</si>
  <si>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</si>
  <si>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</si>
  <si>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</si>
  <si>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</si>
  <si>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</si>
  <si>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</si>
  <si>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</si>
  <si>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</si>
  <si>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</si>
  <si>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</si>
  <si>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</si>
  <si>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</si>
  <si>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</si>
  <si>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</si>
  <si>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</si>
  <si>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</si>
  <si>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</si>
  <si>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</si>
  <si>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</si>
  <si>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</si>
  <si>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</si>
  <si>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</si>
  <si>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</si>
  <si>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</si>
  <si>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</si>
  <si>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</si>
  <si>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</si>
  <si>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</si>
  <si>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</si>
  <si>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</si>
  <si>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</si>
  <si>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</si>
  <si>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</si>
  <si>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</si>
  <si>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</si>
  <si>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</si>
  <si>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</si>
  <si>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</si>
  <si>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</si>
  <si>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</si>
  <si>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</si>
  <si>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</si>
  <si>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</si>
  <si>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</si>
  <si>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</si>
  <si>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</si>
  <si>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</si>
  <si>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</si>
  <si>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</si>
  <si>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</si>
  <si>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</si>
  <si>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</si>
  <si>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</si>
  <si>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</si>
  <si>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</si>
  <si>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</si>
  <si>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</si>
  <si>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</si>
  <si>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</si>
  <si>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</si>
  <si>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</si>
  <si>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</si>
  <si>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</si>
  <si>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</si>
  <si>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</si>
  <si>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</si>
  <si>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</si>
  <si>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</si>
  <si>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</si>
  <si>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</si>
  <si>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</si>
  <si>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</si>
  <si>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</si>
  <si>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</si>
  <si>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</si>
  <si>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</si>
  <si>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</si>
  <si>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</si>
  <si>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</si>
  <si>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</si>
  <si>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</si>
  <si>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</si>
  <si>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</si>
  <si>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</si>
  <si>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</si>
  <si>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</si>
  <si>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</si>
  <si>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</si>
  <si>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</si>
  <si>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</si>
  <si>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</si>
  <si>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</si>
  <si>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</si>
  <si>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</si>
  <si>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</si>
  <si>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</si>
  <si>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</si>
  <si>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</si>
  <si>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</si>
  <si>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</si>
  <si>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</si>
  <si>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</si>
  <si>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</si>
  <si>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</si>
  <si>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</si>
  <si>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</si>
  <si>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</si>
  <si>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</si>
  <si>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</si>
  <si>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</si>
  <si>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</si>
  <si>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</si>
  <si>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</si>
  <si>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</si>
  <si>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</si>
  <si>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</si>
  <si>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</si>
  <si>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</si>
  <si>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</si>
  <si>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</si>
  <si>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</si>
  <si>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</si>
  <si>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</si>
  <si>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</si>
  <si>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</si>
  <si>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</si>
  <si>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</si>
  <si>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</si>
  <si>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</si>
  <si>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</si>
  <si>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</si>
  <si>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</si>
  <si>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</si>
  <si>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</si>
  <si>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</si>
  <si>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</si>
  <si>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</si>
  <si>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</si>
  <si>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</si>
  <si>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</si>
  <si>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</si>
  <si>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</si>
  <si>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</si>
  <si>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</si>
  <si>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</si>
  <si>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</si>
  <si>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</si>
  <si>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</si>
  <si>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</si>
  <si>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</si>
  <si>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</si>
  <si>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</si>
  <si>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</si>
  <si>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</si>
  <si>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</si>
  <si>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</si>
  <si>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</si>
  <si>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</si>
  <si>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</si>
  <si>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</si>
  <si>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</si>
  <si>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</si>
  <si>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</si>
  <si>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</si>
  <si>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</si>
  <si>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</si>
  <si>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</si>
  <si>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</si>
  <si>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</si>
  <si>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</si>
  <si>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</si>
  <si>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</si>
  <si>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</si>
  <si>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</si>
  <si>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</si>
  <si>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</si>
  <si>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</si>
  <si>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</si>
  <si>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</si>
  <si>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</si>
  <si>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</si>
  <si>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</si>
  <si>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</si>
  <si>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</si>
  <si>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</si>
  <si>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</si>
  <si>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</si>
  <si>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</si>
  <si>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</si>
  <si>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</si>
  <si>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</si>
  <si>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</si>
  <si>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</si>
  <si>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</si>
  <si>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</si>
  <si>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</si>
  <si>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</si>
  <si>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</si>
  <si>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</si>
  <si>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</si>
  <si>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</si>
  <si>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</si>
  <si>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</si>
  <si>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</si>
  <si>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</si>
  <si>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</si>
  <si>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</si>
  <si>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</si>
  <si>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</si>
  <si>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</si>
  <si>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</si>
  <si>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</si>
  <si>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</si>
  <si>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</si>
  <si>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</si>
  <si>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</si>
  <si>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</si>
  <si>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</si>
  <si>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</si>
  <si>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</si>
  <si>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</si>
  <si>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</si>
  <si>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</si>
  <si>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</si>
  <si>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</si>
  <si>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</si>
  <si>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</si>
  <si>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</si>
  <si>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</si>
  <si>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</si>
  <si>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</si>
  <si>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</si>
  <si>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</si>
  <si>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</si>
  <si>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</si>
  <si>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</si>
  <si>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</si>
  <si>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</si>
  <si>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</si>
  <si>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</si>
  <si>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</si>
  <si>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</si>
  <si>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</si>
  <si>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</si>
  <si>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</si>
  <si>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</si>
  <si>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</si>
  <si>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</si>
  <si>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</si>
  <si>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</si>
  <si>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</si>
  <si>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</si>
  <si>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</si>
  <si>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</si>
  <si>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</si>
  <si>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</si>
  <si>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</si>
  <si>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</si>
  <si>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</si>
  <si>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</si>
  <si>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</si>
  <si>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</si>
  <si>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</si>
  <si>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</si>
  <si>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</si>
  <si>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</si>
  <si>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</si>
  <si>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</si>
  <si>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</si>
  <si>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</si>
  <si>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</si>
  <si>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</si>
  <si>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</si>
  <si>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</si>
  <si>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</si>
  <si>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</si>
  <si>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</si>
  <si>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</si>
  <si>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</si>
  <si>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</si>
  <si>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</si>
  <si>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</si>
  <si>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</si>
  <si>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</si>
  <si>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</si>
  <si>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</si>
  <si>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</si>
  <si>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</si>
  <si>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</si>
  <si>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</si>
  <si>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</si>
  <si>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</si>
  <si>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</si>
  <si>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</si>
  <si>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</si>
  <si>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</si>
  <si>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</si>
  <si>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</si>
  <si>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</si>
  <si>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</si>
  <si>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</si>
  <si>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</si>
  <si>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</si>
  <si>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</si>
  <si>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</si>
  <si>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</si>
  <si>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</si>
  <si>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</si>
  <si>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</si>
  <si>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</si>
  <si>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</si>
  <si>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</si>
  <si>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</si>
  <si>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</si>
  <si>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</si>
  <si>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</si>
  <si>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</si>
  <si>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</si>
  <si>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</si>
  <si>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</si>
  <si>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</si>
  <si>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</si>
  <si>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</si>
  <si>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</si>
  <si>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</si>
  <si>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</si>
  <si>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</si>
  <si>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</si>
  <si>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</si>
  <si>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</si>
  <si>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</si>
  <si>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</si>
  <si>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</si>
  <si>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</si>
  <si>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</si>
  <si>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</si>
  <si>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</si>
  <si>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</si>
  <si>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</si>
  <si>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</si>
  <si>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</si>
  <si>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</si>
  <si>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</si>
  <si>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</si>
  <si>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</si>
  <si>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</si>
  <si>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</si>
  <si>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</si>
  <si>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</si>
  <si>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</si>
  <si>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</si>
  <si>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</si>
  <si>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</si>
  <si>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</si>
  <si>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</si>
  <si>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</si>
  <si>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</si>
  <si>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</si>
  <si>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</si>
  <si>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</si>
  <si>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</si>
  <si>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</si>
  <si>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</si>
  <si>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</si>
  <si>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</si>
  <si>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</si>
  <si>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</si>
  <si>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</si>
  <si>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</si>
  <si>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</si>
  <si>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</si>
  <si>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</si>
  <si>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</si>
  <si>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</si>
  <si>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</si>
  <si>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</si>
  <si>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</si>
  <si>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</si>
  <si>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</si>
  <si>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</si>
  <si>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</si>
  <si>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</si>
  <si>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</si>
  <si>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</si>
  <si>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</si>
  <si>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</si>
  <si>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</si>
  <si>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</si>
  <si>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</si>
  <si>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</si>
  <si>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</si>
  <si>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</si>
  <si>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</si>
  <si>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</si>
  <si>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</si>
  <si>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</si>
  <si>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</si>
  <si>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</si>
  <si>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</si>
  <si>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</si>
  <si>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</si>
  <si>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</si>
  <si>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</si>
  <si>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</si>
  <si>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</si>
  <si>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</si>
  <si>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</si>
  <si>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</si>
  <si>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</si>
  <si>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</si>
  <si>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</si>
  <si>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</si>
  <si>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</si>
  <si>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</si>
  <si>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</si>
  <si>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</si>
  <si>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</si>
  <si>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</si>
  <si>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</si>
  <si>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</si>
  <si>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</si>
  <si>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</si>
  <si>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</si>
  <si>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</si>
  <si>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</si>
  <si>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</si>
  <si>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</si>
  <si>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</si>
  <si>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</si>
  <si>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</si>
  <si>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</si>
  <si>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</si>
  <si>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</si>
  <si>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</si>
  <si>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</si>
  <si>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</si>
  <si>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</si>
  <si>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</si>
  <si>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</si>
  <si>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</si>
  <si>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</si>
  <si>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</si>
  <si>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</si>
  <si>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</si>
  <si>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</si>
  <si>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</si>
  <si>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</si>
  <si>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</si>
  <si>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</si>
  <si>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</si>
  <si>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</si>
  <si>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</si>
  <si>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</si>
  <si>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</si>
  <si>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</si>
  <si>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</si>
  <si>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</si>
  <si>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</si>
  <si>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</si>
  <si>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</si>
  <si>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</si>
  <si>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</si>
  <si>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</si>
  <si>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</si>
  <si>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</si>
  <si>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</si>
  <si>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</si>
  <si>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</si>
  <si>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</si>
  <si>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</si>
  <si>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</si>
  <si>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</si>
  <si>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</si>
  <si>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</si>
  <si>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</si>
  <si>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</si>
  <si>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</si>
  <si>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</si>
  <si>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</si>
  <si>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</si>
  <si>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</si>
  <si>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</si>
  <si>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</si>
  <si>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</si>
  <si>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</si>
  <si>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</si>
  <si>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</si>
  <si>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</si>
  <si>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</si>
  <si>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</si>
  <si>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</si>
  <si>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</si>
  <si>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</si>
  <si>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</si>
  <si>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</si>
  <si>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</si>
  <si>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</si>
  <si>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</si>
  <si>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</si>
  <si>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</si>
  <si>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</si>
  <si>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</si>
  <si>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</si>
  <si>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</si>
  <si>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</si>
  <si>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</si>
  <si>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</si>
  <si>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</si>
  <si>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</si>
  <si>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</si>
  <si>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</si>
  <si>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</si>
  <si>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</si>
  <si>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</si>
  <si>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</si>
  <si>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</si>
  <si>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</si>
  <si>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</si>
  <si>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</si>
  <si>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</si>
  <si>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</si>
  <si>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</si>
  <si>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</si>
  <si>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</si>
  <si>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</si>
  <si>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</si>
  <si>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</si>
  <si>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</si>
  <si>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</si>
  <si>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</si>
  <si>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</si>
  <si>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</si>
  <si>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</si>
  <si>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</si>
  <si>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</si>
  <si>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</si>
  <si>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</si>
  <si>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</si>
  <si>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</si>
  <si>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</si>
  <si>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</si>
  <si>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</si>
  <si>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</si>
  <si>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</si>
  <si>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</si>
  <si>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</si>
  <si>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</si>
  <si>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</si>
  <si>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</si>
  <si>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</si>
  <si>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</si>
  <si>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</si>
  <si>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</si>
  <si>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</si>
  <si>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</si>
  <si>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</si>
  <si>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</si>
  <si>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</si>
  <si>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</si>
  <si>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</si>
  <si>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</si>
  <si>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</si>
  <si>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</si>
  <si>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</si>
  <si>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</si>
  <si>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</si>
  <si>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</si>
  <si>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</si>
  <si>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</si>
  <si>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</si>
  <si>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</si>
  <si>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</si>
  <si>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</si>
  <si>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</si>
  <si>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</si>
  <si>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</si>
  <si>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</si>
  <si>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</si>
  <si>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</si>
  <si>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</si>
  <si>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</si>
  <si>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</si>
  <si>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</si>
  <si>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</si>
  <si>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</si>
  <si>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</si>
  <si>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</si>
  <si>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</si>
  <si>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</si>
  <si>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</si>
  <si>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</si>
  <si>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</si>
  <si>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</si>
  <si>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</si>
  <si>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</si>
  <si>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</si>
  <si>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</si>
  <si>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</si>
  <si>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</si>
  <si>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</si>
  <si>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</si>
  <si>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</si>
  <si>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</si>
  <si>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</si>
  <si>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</si>
  <si>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</si>
  <si>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</si>
  <si>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</si>
  <si>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</si>
  <si>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</si>
  <si>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</si>
  <si>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</si>
  <si>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</si>
  <si>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</si>
  <si>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</si>
  <si>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</si>
  <si>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</si>
  <si>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</si>
  <si>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</si>
  <si>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</si>
  <si>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</si>
  <si>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</si>
  <si>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</si>
  <si>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</si>
  <si>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</si>
  <si>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</si>
  <si>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</si>
  <si>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</si>
  <si>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</si>
  <si>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</si>
  <si>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</si>
  <si>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</si>
  <si>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</si>
  <si>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</si>
  <si>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</si>
  <si>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</si>
  <si>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</si>
  <si>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</si>
  <si>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</si>
  <si>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</si>
  <si>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</si>
  <si>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</si>
  <si>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</si>
  <si>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</si>
  <si>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</si>
  <si>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</si>
  <si>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</si>
  <si>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</si>
  <si>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</si>
  <si>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</si>
  <si>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</si>
  <si>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</si>
  <si>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</si>
  <si>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</si>
  <si>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</si>
  <si>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</si>
  <si>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</si>
  <si>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</si>
  <si>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</si>
  <si>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</si>
  <si>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</si>
  <si>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</si>
  <si>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</si>
  <si>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</si>
  <si>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</si>
  <si>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</si>
  <si>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</si>
  <si>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</si>
  <si>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</si>
  <si>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</si>
  <si>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</si>
  <si>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</si>
  <si>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</si>
  <si>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</si>
  <si>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</si>
  <si>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</si>
  <si>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</si>
  <si>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</si>
  <si>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</si>
  <si>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</si>
  <si>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</si>
  <si>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</si>
  <si>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</si>
  <si>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</si>
  <si>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</si>
  <si>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</si>
  <si>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</si>
  <si>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</si>
  <si>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</si>
  <si>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</si>
  <si>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</si>
  <si>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</si>
  <si>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</si>
  <si>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</si>
  <si>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</si>
  <si>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</si>
  <si>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</si>
  <si>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</si>
  <si>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</si>
  <si>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</si>
  <si>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</si>
  <si>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</si>
  <si>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</si>
  <si>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</si>
  <si>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</si>
  <si>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</si>
  <si>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</si>
  <si>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</si>
  <si>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</si>
  <si>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</si>
  <si>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</si>
  <si>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</si>
  <si>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</si>
  <si>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</si>
  <si>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</si>
  <si>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</si>
  <si>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</si>
  <si>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</si>
  <si>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</si>
  <si>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</si>
  <si>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</si>
  <si>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</si>
  <si>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</si>
  <si>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</si>
  <si>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</si>
  <si>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</si>
  <si>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</si>
  <si>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</si>
  <si>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</si>
  <si>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</si>
  <si>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</si>
  <si>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</si>
  <si>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</si>
  <si>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</si>
  <si>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</si>
  <si>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</si>
  <si>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</si>
  <si>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</si>
  <si>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</si>
  <si>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</si>
  <si>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</si>
  <si>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</si>
  <si>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</si>
  <si>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</si>
  <si>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</si>
  <si>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</si>
  <si>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</si>
  <si>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</si>
  <si>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</si>
  <si>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</si>
  <si>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</si>
  <si>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</si>
  <si>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</si>
  <si>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</si>
  <si>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</si>
  <si>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</si>
  <si>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</si>
  <si>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</si>
  <si>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</si>
  <si>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</si>
  <si>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</si>
  <si>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</si>
  <si>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</si>
  <si>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</si>
  <si>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</si>
  <si>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</si>
  <si>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</si>
  <si>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</si>
  <si>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</si>
  <si>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</si>
  <si>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</si>
  <si>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</si>
  <si>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</si>
  <si>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</si>
  <si>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</si>
  <si>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</si>
  <si>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</si>
  <si>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</si>
  <si>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</si>
  <si>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</si>
  <si>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</si>
  <si>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</si>
  <si>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</si>
  <si>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</si>
  <si>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</si>
  <si>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</si>
  <si>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</si>
  <si>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</si>
  <si>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</si>
  <si>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</si>
  <si>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</si>
  <si>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</si>
  <si>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</si>
  <si>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</si>
  <si>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</si>
  <si>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</si>
  <si>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</si>
  <si>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</si>
  <si>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</si>
  <si>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</si>
  <si>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</si>
  <si>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</si>
  <si>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</si>
  <si>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</si>
  <si>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</si>
  <si>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</si>
  <si>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</si>
  <si>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</si>
  <si>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</si>
  <si>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</si>
  <si>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</si>
  <si>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</si>
  <si>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</si>
  <si>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</si>
  <si>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</si>
  <si>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</si>
  <si>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</si>
  <si>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</si>
  <si>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</si>
  <si>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</si>
  <si>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</si>
  <si>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</si>
  <si>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</si>
  <si>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</si>
  <si>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</si>
  <si>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</si>
  <si>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</si>
  <si>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</si>
  <si>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</si>
  <si>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</si>
  <si>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</si>
  <si>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</si>
  <si>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</si>
  <si>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</si>
  <si>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</si>
  <si>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</si>
  <si>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</si>
  <si>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</si>
  <si>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</si>
  <si>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</si>
  <si>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</si>
  <si>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</si>
  <si>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</si>
  <si>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</si>
  <si>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</si>
  <si>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</si>
  <si>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</si>
  <si>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</si>
  <si>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</si>
  <si>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</si>
  <si>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</si>
  <si>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</si>
  <si>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</si>
  <si>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</si>
  <si>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</si>
  <si>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</si>
  <si>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</si>
  <si>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</si>
  <si>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</si>
  <si>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</si>
  <si>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</si>
  <si>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</si>
  <si>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</si>
  <si>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</si>
  <si>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</si>
  <si>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</si>
  <si>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</si>
  <si>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</si>
  <si>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</si>
  <si>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</si>
  <si>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</si>
  <si>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</si>
  <si>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</si>
  <si>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</si>
  <si>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</si>
  <si>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</si>
  <si>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</si>
  <si>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</si>
  <si>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</si>
  <si>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</si>
  <si>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</si>
  <si>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</si>
  <si>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</si>
  <si>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</si>
  <si>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</si>
  <si>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</si>
  <si>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</si>
  <si>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</si>
  <si>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</si>
  <si>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</si>
  <si>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</si>
  <si>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</si>
  <si>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</si>
  <si>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</si>
  <si>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</si>
  <si>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</si>
  <si>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</si>
  <si>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</si>
  <si>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</si>
  <si>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</si>
  <si>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</si>
  <si>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</si>
  <si>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</si>
  <si>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</si>
  <si>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</si>
  <si>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</si>
  <si>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</si>
  <si>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</si>
  <si>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</si>
  <si>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</si>
  <si>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</si>
  <si>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</si>
  <si>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</si>
  <si>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</si>
  <si>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</si>
  <si>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</si>
  <si>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</si>
  <si>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</si>
  <si>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</si>
  <si>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</si>
  <si>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</si>
  <si>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</si>
  <si>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</si>
  <si>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</si>
  <si>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</si>
  <si>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</si>
  <si>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</si>
  <si>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</si>
  <si>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</si>
  <si>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</si>
  <si>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</si>
  <si>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</si>
  <si>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</si>
  <si>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</si>
  <si>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</si>
  <si>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</si>
  <si>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</si>
  <si>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</si>
  <si>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</si>
  <si>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</si>
  <si>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</si>
  <si>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</si>
  <si>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</si>
  <si>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</si>
  <si>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</si>
  <si>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</si>
  <si>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</si>
  <si>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</si>
  <si>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</si>
  <si>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</si>
  <si>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</si>
  <si>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</si>
  <si>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</si>
  <si>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</si>
  <si>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</si>
  <si>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</si>
  <si>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</si>
  <si>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</si>
  <si>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</si>
  <si>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</si>
  <si>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</si>
  <si>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</si>
  <si>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</si>
  <si>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</si>
  <si>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</si>
  <si>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</si>
  <si>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</si>
  <si>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</si>
  <si>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</si>
  <si>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</si>
  <si>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</si>
  <si>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</si>
  <si>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</si>
  <si>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</si>
  <si>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</si>
  <si>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</si>
  <si>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</si>
  <si>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</si>
  <si>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</si>
  <si>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</si>
  <si>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</si>
  <si>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</si>
  <si>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</si>
  <si>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</si>
  <si>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</si>
  <si>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</si>
  <si>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</si>
  <si>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</si>
  <si>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</si>
  <si>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</si>
  <si>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</si>
  <si>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</si>
  <si>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</si>
  <si>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</si>
  <si>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</si>
  <si>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</si>
  <si>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</si>
  <si>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</si>
  <si>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</si>
  <si>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</si>
  <si>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</si>
  <si>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</si>
  <si>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</si>
  <si>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</si>
  <si>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</si>
  <si>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</si>
  <si>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</si>
  <si>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</si>
  <si>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</si>
  <si>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</si>
  <si>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</si>
  <si>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</si>
  <si>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</si>
  <si>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</si>
  <si>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</si>
  <si>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</si>
  <si>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</si>
  <si>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</si>
  <si>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</si>
  <si>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</si>
  <si>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</si>
  <si>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</si>
  <si>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</si>
  <si>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</si>
  <si>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</si>
  <si>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</si>
  <si>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</si>
  <si>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</si>
  <si>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</si>
  <si>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</si>
  <si>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</si>
  <si>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</si>
  <si>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</si>
  <si>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</si>
  <si>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</si>
  <si>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</si>
  <si>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</si>
  <si>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</si>
  <si>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</si>
  <si>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</si>
  <si>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</si>
  <si>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</si>
  <si>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</si>
  <si>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</si>
  <si>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</si>
  <si>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</si>
  <si>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</si>
  <si>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</si>
  <si>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</si>
  <si>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</si>
  <si>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</si>
  <si>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</si>
  <si>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</si>
  <si>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</si>
  <si>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</si>
  <si>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</si>
  <si>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</si>
  <si>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</si>
  <si>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</si>
  <si>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</si>
  <si>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</si>
  <si>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</si>
  <si>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</si>
  <si>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</si>
  <si>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</si>
  <si>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</si>
  <si>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</si>
  <si>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</si>
  <si>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</si>
  <si>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</si>
  <si>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</si>
  <si>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</si>
  <si>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</si>
  <si>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</si>
  <si>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</si>
  <si>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</si>
  <si>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</si>
  <si>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</si>
  <si>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</si>
  <si>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</si>
  <si>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</si>
  <si>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</si>
  <si>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</si>
  <si>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</si>
  <si>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</si>
  <si>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</si>
  <si>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</si>
  <si>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</si>
  <si>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</si>
  <si>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</si>
  <si>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</si>
  <si>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</si>
  <si>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</si>
  <si>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</si>
  <si>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</si>
  <si>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</si>
  <si>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</si>
  <si>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</si>
  <si>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</si>
  <si>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</si>
  <si>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</si>
  <si>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</si>
  <si>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</si>
  <si>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</si>
  <si>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</si>
  <si>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</si>
  <si>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</si>
  <si>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</si>
  <si>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</si>
  <si>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</si>
  <si>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</si>
  <si>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</si>
  <si>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</si>
  <si>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</si>
  <si>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</si>
  <si>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</si>
  <si>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</si>
  <si>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</si>
  <si>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</si>
  <si>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</si>
  <si>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</si>
  <si>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</si>
  <si>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</si>
  <si>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</si>
  <si>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</si>
  <si>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</si>
  <si>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</si>
  <si>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</si>
  <si>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</si>
  <si>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</si>
  <si>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</si>
  <si>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</si>
  <si>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</si>
  <si>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</si>
  <si>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</si>
  <si>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</si>
  <si>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</si>
  <si>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</si>
  <si>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</si>
  <si>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</si>
  <si>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</si>
  <si>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</si>
  <si>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</si>
  <si>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</si>
  <si>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</si>
  <si>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</si>
  <si>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</si>
  <si>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</si>
  <si>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</si>
  <si>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</si>
  <si>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</si>
  <si>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</si>
  <si>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</si>
  <si>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</si>
  <si>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</si>
  <si>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</si>
  <si>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</si>
  <si>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</si>
  <si>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</si>
  <si>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</si>
  <si>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</si>
  <si>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</si>
  <si>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</si>
  <si>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</si>
  <si>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</si>
  <si>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</si>
  <si>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</si>
  <si>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</si>
  <si>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</si>
  <si>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</si>
  <si>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</si>
  <si>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</si>
  <si>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</si>
  <si>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</si>
  <si>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</si>
  <si>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</si>
  <si>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</si>
  <si>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</si>
  <si>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</si>
  <si>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</si>
  <si>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</si>
  <si>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</si>
  <si>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</si>
  <si>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</si>
  <si>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</si>
  <si>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</si>
  <si>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</si>
  <si>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</si>
  <si>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</si>
  <si>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</si>
  <si>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</si>
  <si>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</si>
  <si>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</si>
  <si>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</si>
  <si>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</si>
  <si>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</si>
  <si>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</si>
  <si>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</si>
  <si>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</si>
  <si>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</si>
  <si>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</si>
  <si>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</si>
  <si>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</si>
  <si>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</si>
  <si>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</si>
  <si>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</si>
  <si>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</si>
  <si>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</si>
  <si>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</si>
  <si>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</si>
  <si>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</si>
  <si>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</si>
  <si>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</si>
  <si>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</si>
  <si>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</si>
  <si>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</si>
  <si>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</si>
  <si>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</si>
  <si>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</si>
  <si>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</si>
  <si>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</si>
  <si>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</si>
  <si>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</si>
  <si>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</si>
  <si>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</si>
  <si>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</si>
  <si>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</si>
  <si>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</si>
  <si>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</si>
  <si>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</si>
  <si>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</si>
  <si>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</si>
  <si>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</si>
  <si>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</si>
  <si>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</si>
  <si>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</si>
  <si>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</si>
  <si>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</si>
  <si>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</si>
  <si>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</si>
  <si>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</si>
  <si>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</si>
  <si>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</si>
  <si>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</si>
  <si>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</si>
  <si>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</si>
  <si>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</si>
  <si>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</si>
  <si>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</si>
  <si>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</si>
  <si>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</si>
  <si>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</si>
  <si>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</si>
  <si>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</si>
  <si>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</si>
  <si>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</si>
  <si>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</si>
  <si>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</si>
  <si>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</si>
  <si>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</si>
  <si>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</si>
  <si>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</si>
  <si>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</si>
  <si>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</si>
  <si>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</si>
  <si>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</si>
  <si>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</si>
  <si>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</si>
  <si>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</si>
  <si>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</si>
  <si>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</si>
  <si>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</si>
  <si>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</si>
  <si>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</si>
  <si>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</si>
  <si>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</si>
  <si>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</si>
  <si>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</si>
  <si>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</si>
  <si>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</si>
  <si>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</si>
  <si>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</si>
  <si>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</si>
  <si>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</si>
  <si>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</si>
  <si>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</si>
  <si>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</si>
  <si>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</si>
  <si>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</si>
  <si>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</si>
  <si>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</si>
  <si>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</si>
  <si>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</si>
  <si>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</si>
  <si>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</si>
  <si>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</si>
  <si>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</si>
  <si>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</si>
  <si>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</si>
  <si>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</si>
  <si>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</si>
  <si>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</si>
  <si>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</si>
  <si>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</si>
  <si>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</si>
  <si>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</si>
  <si>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</si>
  <si>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</si>
  <si>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</si>
  <si>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</si>
  <si>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</si>
  <si>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</si>
  <si>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</si>
  <si>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</si>
  <si>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</si>
  <si>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</si>
  <si>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</si>
  <si>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</si>
  <si>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</si>
  <si>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</si>
  <si>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</si>
  <si>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</si>
  <si>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</si>
  <si>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</si>
  <si>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</si>
  <si>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</si>
  <si>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</si>
  <si>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</si>
  <si>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</si>
  <si>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</si>
  <si>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</si>
  <si>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</si>
  <si>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</si>
  <si>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</si>
  <si>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</si>
  <si>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</si>
  <si>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</si>
  <si>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</si>
  <si>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</si>
  <si>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</si>
  <si>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</si>
  <si>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</si>
  <si>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</si>
  <si>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</si>
  <si>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</si>
  <si>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</si>
  <si>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</si>
  <si>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</si>
  <si>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</si>
  <si>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</si>
  <si>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</si>
  <si>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</si>
  <si>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</si>
  <si>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</si>
  <si>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</si>
  <si>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</si>
  <si>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</si>
  <si>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</si>
  <si>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</si>
  <si>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</si>
  <si>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</si>
  <si>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</si>
  <si>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</si>
  <si>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</si>
  <si>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</si>
  <si>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</si>
  <si>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</si>
  <si>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</si>
  <si>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</si>
  <si>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</si>
  <si>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</si>
  <si>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</si>
  <si>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</si>
  <si>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</si>
  <si>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</si>
  <si>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</si>
  <si>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</si>
  <si>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</si>
  <si>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</si>
  <si>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</si>
  <si>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</si>
  <si>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</si>
  <si>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</si>
  <si>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</si>
  <si>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</si>
  <si>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</si>
  <si>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</si>
  <si>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</si>
  <si>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</si>
  <si>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</si>
  <si>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</si>
  <si>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</si>
  <si>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</si>
  <si>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</si>
  <si>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</si>
  <si>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</si>
  <si>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</si>
  <si>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</si>
  <si>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</si>
  <si>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</si>
  <si>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</si>
  <si>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</si>
  <si>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</si>
  <si>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</si>
  <si>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</si>
  <si>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</si>
  <si>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</si>
  <si>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</si>
  <si>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</si>
  <si>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</si>
  <si>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</si>
  <si>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</si>
  <si>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</si>
  <si>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</si>
  <si>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</si>
  <si>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</si>
  <si>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</si>
  <si>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</si>
  <si>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</si>
  <si>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</si>
  <si>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</si>
  <si>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</si>
  <si>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</si>
  <si>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</si>
  <si>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</si>
  <si>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</si>
  <si>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</si>
  <si>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</si>
  <si>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</si>
  <si>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</si>
  <si>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</si>
  <si>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</si>
  <si>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</si>
  <si>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</si>
  <si>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</si>
  <si>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</si>
  <si>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</si>
  <si>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</si>
  <si>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</si>
  <si>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</si>
  <si>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</si>
  <si>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</si>
  <si>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</si>
  <si>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</si>
  <si>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</si>
  <si>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</si>
  <si>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</si>
  <si>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</si>
  <si>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</si>
  <si>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</si>
  <si>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</si>
  <si>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</si>
  <si>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</si>
  <si>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</si>
  <si>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</si>
  <si>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</si>
  <si>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</si>
  <si>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</si>
  <si>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</si>
  <si>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</si>
  <si>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</si>
  <si>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</si>
  <si>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</si>
  <si>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</si>
  <si>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</si>
  <si>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</si>
  <si>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</si>
  <si>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</si>
  <si>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</si>
  <si>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</si>
  <si>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</si>
  <si>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</si>
  <si>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</si>
  <si>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</si>
  <si>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</si>
  <si>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</si>
  <si>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</si>
  <si>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</si>
  <si>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</si>
  <si>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</si>
  <si>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</si>
  <si>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</si>
  <si>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</si>
  <si>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</si>
  <si>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</si>
  <si>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</si>
  <si>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</si>
  <si>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</si>
  <si>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</si>
  <si>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</si>
  <si>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</si>
  <si>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</si>
  <si>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</si>
  <si>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</si>
  <si>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</si>
  <si>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</si>
  <si>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</si>
  <si>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</si>
  <si>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</si>
  <si>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</si>
  <si>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</si>
  <si>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</si>
  <si>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</si>
  <si>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</si>
  <si>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</si>
  <si>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</si>
  <si>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</si>
  <si>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</si>
  <si>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</si>
  <si>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</si>
  <si>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</si>
  <si>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</si>
  <si>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</si>
  <si>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</si>
  <si>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</si>
  <si>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</si>
  <si>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</si>
  <si>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</si>
  <si>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</si>
  <si>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</si>
  <si>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</si>
  <si>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</si>
  <si>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</si>
  <si>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</si>
  <si>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</si>
  <si>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</si>
  <si>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</si>
  <si>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</si>
  <si>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</si>
  <si>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</si>
  <si>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</si>
  <si>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</si>
  <si>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</si>
  <si>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</si>
  <si>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</si>
  <si>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</si>
  <si>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</si>
  <si>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</si>
  <si>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</si>
  <si>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</si>
  <si>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</si>
  <si>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</si>
  <si>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</si>
  <si>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</si>
  <si>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</si>
  <si>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</si>
  <si>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</si>
  <si>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</si>
  <si>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</si>
  <si>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</si>
  <si>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</si>
  <si>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</si>
  <si>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</si>
  <si>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</si>
  <si>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</si>
  <si>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</si>
  <si>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</si>
  <si>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</si>
  <si>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</si>
  <si>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</si>
  <si>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</si>
  <si>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</si>
  <si>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</si>
  <si>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</si>
  <si>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</si>
  <si>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</si>
  <si>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</si>
  <si>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</si>
  <si>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</si>
  <si>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</si>
  <si>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</si>
  <si>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</si>
  <si>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</si>
  <si>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</si>
  <si>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</si>
  <si>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</si>
  <si>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</si>
  <si>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</si>
  <si>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</si>
  <si>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</si>
  <si>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</si>
  <si>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</si>
  <si>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</si>
  <si>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</si>
  <si>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</si>
  <si>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</si>
  <si>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</si>
  <si>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</si>
  <si>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</si>
  <si>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</si>
  <si>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</si>
  <si>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</si>
  <si>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</si>
  <si>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</si>
  <si>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</si>
  <si>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</si>
  <si>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</si>
  <si>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</si>
  <si>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</si>
  <si>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</si>
  <si>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</si>
  <si>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</si>
  <si>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</si>
  <si>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</si>
  <si>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</si>
  <si>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</si>
  <si>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</si>
  <si>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</si>
  <si>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</si>
  <si>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</si>
  <si>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</si>
  <si>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</si>
  <si>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</si>
  <si>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</si>
  <si>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</si>
  <si>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</si>
  <si>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</si>
  <si>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</si>
  <si>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</si>
  <si>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</si>
  <si>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</si>
  <si>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</si>
  <si>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</si>
  <si>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</si>
  <si>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</si>
  <si>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</si>
  <si>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</si>
  <si>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</si>
  <si>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</si>
  <si>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</si>
  <si>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</si>
  <si>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</si>
  <si>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</si>
  <si>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</si>
  <si>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</si>
  <si>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</si>
  <si>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</si>
  <si>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</si>
  <si>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</si>
  <si>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</si>
  <si>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</si>
  <si>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</si>
  <si>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</si>
  <si>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</si>
  <si>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</si>
  <si>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</si>
  <si>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</si>
  <si>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</si>
  <si>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</si>
  <si>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</si>
  <si>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</si>
  <si>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</si>
  <si>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</si>
  <si>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</si>
  <si>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</si>
  <si>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</si>
  <si>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</si>
  <si>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</si>
  <si>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</si>
  <si>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</si>
  <si>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</si>
  <si>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</si>
  <si>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</si>
  <si>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</si>
  <si>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</si>
  <si>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</si>
  <si>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</si>
  <si>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</si>
  <si>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</si>
  <si>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</si>
  <si>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</si>
  <si>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</si>
  <si>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</si>
  <si>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</si>
  <si>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</si>
  <si>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</si>
  <si>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</si>
  <si>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</si>
  <si>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</si>
  <si>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</si>
  <si>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</si>
  <si>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</si>
  <si>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</si>
  <si>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</si>
  <si>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</si>
  <si>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</si>
  <si>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</si>
  <si>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</si>
  <si>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</si>
  <si>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</si>
  <si>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</si>
  <si>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</si>
  <si>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</si>
  <si>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</si>
  <si>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</si>
  <si>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</si>
  <si>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</si>
  <si>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</si>
  <si>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</si>
  <si>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</si>
  <si>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</si>
  <si>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</si>
  <si>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</si>
  <si>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</si>
  <si>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</si>
  <si>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</si>
  <si>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</si>
  <si>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</si>
  <si>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</si>
  <si>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</si>
  <si>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</si>
  <si>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</si>
  <si>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</si>
  <si>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</si>
  <si>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</si>
  <si>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</si>
  <si>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</si>
  <si>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</si>
  <si>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</si>
  <si>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</si>
  <si>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</si>
  <si>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</si>
  <si>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</si>
  <si>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</si>
  <si>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</si>
  <si>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</si>
  <si>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</si>
  <si>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</si>
  <si>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</si>
  <si>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</si>
  <si>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</si>
  <si>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</si>
  <si>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</si>
  <si>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</si>
  <si>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</si>
  <si>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</si>
  <si>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</si>
  <si>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</si>
  <si>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</si>
  <si>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</si>
  <si>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</si>
  <si>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</si>
  <si>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</si>
  <si>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</si>
  <si>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</si>
  <si>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</si>
  <si>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</si>
  <si>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</si>
  <si>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</si>
  <si>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</si>
  <si>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</si>
  <si>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</si>
  <si>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</si>
  <si>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</si>
  <si>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</si>
  <si>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</si>
  <si>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</si>
  <si>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</si>
  <si>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</si>
  <si>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</si>
  <si>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</si>
  <si>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</si>
  <si>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</si>
  <si>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</si>
  <si>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</si>
  <si>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</si>
  <si>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</si>
  <si>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</si>
  <si>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</si>
  <si>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</si>
  <si>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</si>
  <si>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</si>
  <si>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</si>
  <si>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</si>
  <si>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</si>
  <si>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</si>
  <si>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</si>
  <si>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</si>
  <si>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</si>
  <si>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</si>
  <si>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</si>
  <si>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</si>
  <si>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</si>
  <si>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</si>
  <si>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</si>
  <si>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</si>
  <si>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</si>
  <si>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</si>
  <si>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</si>
  <si>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</si>
  <si>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</si>
  <si>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</si>
  <si>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</si>
  <si>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</si>
  <si>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</si>
  <si>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</si>
  <si>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</si>
  <si>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</si>
  <si>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</si>
  <si>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</si>
  <si>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</si>
  <si>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</si>
  <si>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</si>
  <si>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</si>
  <si>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</si>
  <si>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</si>
  <si>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</si>
  <si>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</si>
  <si>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</si>
  <si>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</si>
  <si>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</si>
  <si>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</si>
  <si>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</si>
  <si>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</si>
  <si>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</si>
  <si>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</si>
  <si>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</si>
  <si>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</si>
  <si>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</si>
  <si>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</si>
  <si>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</si>
  <si>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</si>
  <si>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</si>
  <si>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</si>
  <si>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</si>
  <si>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</si>
  <si>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</si>
  <si>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</si>
  <si>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</si>
  <si>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</si>
  <si>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</si>
  <si>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</si>
  <si>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</si>
  <si>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</si>
  <si>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</si>
  <si>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</si>
  <si>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</si>
  <si>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</si>
  <si>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</si>
  <si>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</si>
  <si>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</si>
  <si>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</si>
  <si>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</si>
  <si>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</si>
  <si>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</si>
  <si>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</si>
  <si>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</si>
  <si>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</si>
  <si>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</si>
  <si>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</si>
  <si>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</si>
  <si>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</si>
  <si>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</si>
  <si>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</si>
  <si>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</si>
  <si>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</si>
  <si>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</si>
  <si>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</si>
  <si>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</si>
  <si>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</si>
  <si>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</si>
  <si>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</si>
  <si>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</si>
  <si>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</si>
  <si>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</si>
  <si>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</si>
  <si>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</si>
  <si>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</si>
  <si>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</si>
  <si>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</si>
  <si>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</si>
  <si>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</si>
  <si>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</si>
  <si>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</si>
  <si>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</si>
  <si>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</si>
  <si>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</si>
  <si>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</si>
  <si>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</si>
  <si>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</si>
  <si>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</si>
  <si>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</si>
  <si>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</si>
  <si>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</si>
  <si>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</si>
  <si>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</si>
  <si>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</si>
  <si>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</si>
  <si>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</si>
  <si>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</si>
  <si>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</si>
  <si>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</si>
  <si>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</si>
  <si>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</si>
  <si>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</si>
  <si>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</si>
  <si>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</si>
  <si>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</si>
  <si>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</si>
  <si>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</si>
  <si>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</si>
  <si>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</si>
  <si>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</si>
  <si>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</si>
  <si>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</si>
  <si>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</si>
  <si>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</si>
  <si>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</si>
  <si>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</si>
  <si>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</si>
  <si>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</si>
  <si>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</si>
  <si>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</si>
  <si>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</si>
  <si>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</si>
  <si>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</si>
  <si>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</si>
  <si>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</si>
  <si>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</si>
  <si>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</si>
  <si>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</si>
  <si>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</si>
  <si>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</si>
  <si>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</si>
  <si>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</si>
  <si>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</si>
  <si>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</si>
  <si>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</si>
  <si>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</si>
  <si>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</si>
  <si>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</si>
  <si>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</si>
  <si>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</si>
  <si>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</si>
  <si>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</si>
  <si>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</si>
  <si>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</si>
  <si>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</si>
  <si>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</si>
  <si>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</si>
  <si>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</si>
  <si>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</si>
  <si>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</si>
  <si>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</si>
  <si>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</si>
  <si>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</si>
  <si>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</si>
  <si>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</si>
  <si>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</si>
  <si>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</si>
  <si>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</si>
  <si>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</si>
  <si>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</si>
  <si>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</si>
  <si>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</si>
  <si>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</si>
  <si>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</si>
  <si>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</si>
  <si>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</si>
  <si>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</si>
  <si>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</si>
  <si>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</si>
  <si>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</si>
  <si>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</si>
  <si>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</si>
  <si>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</si>
  <si>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</si>
  <si>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</si>
  <si>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</si>
  <si>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</si>
  <si>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</si>
  <si>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</si>
  <si>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</si>
  <si>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</si>
  <si>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</si>
  <si>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</si>
  <si>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</si>
  <si>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</si>
  <si>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</si>
  <si>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</si>
  <si>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</si>
  <si>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</si>
  <si>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</si>
  <si>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</si>
  <si>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</si>
  <si>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</si>
  <si>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</si>
  <si>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</si>
  <si>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</si>
  <si>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</si>
  <si>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</si>
  <si>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</si>
  <si>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</si>
  <si>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</si>
  <si>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</si>
  <si>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</si>
  <si>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</si>
  <si>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</si>
  <si>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</si>
  <si>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</si>
  <si>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</si>
  <si>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</si>
  <si>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</si>
  <si>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</si>
  <si>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</si>
  <si>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</si>
  <si>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</si>
  <si>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</si>
  <si>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</si>
  <si>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</si>
  <si>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</si>
  <si>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</si>
  <si>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</si>
  <si>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</si>
  <si>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</si>
  <si>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</si>
  <si>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</si>
  <si>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</si>
  <si>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</si>
  <si>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</si>
  <si>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</si>
  <si>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</si>
  <si>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</si>
  <si>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</si>
  <si>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</si>
  <si>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</si>
  <si>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</si>
  <si>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</si>
  <si>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</si>
  <si>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</si>
  <si>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</si>
  <si>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</si>
  <si>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</si>
  <si>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</si>
  <si>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</si>
  <si>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</si>
  <si>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</si>
  <si>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</si>
  <si>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</si>
  <si>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</si>
  <si>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</si>
  <si>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</si>
  <si>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</si>
  <si>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</si>
  <si>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</si>
  <si>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</si>
  <si>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</si>
  <si>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</si>
  <si>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</si>
  <si>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</si>
  <si>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</si>
  <si>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</si>
  <si>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</si>
  <si>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</si>
  <si>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</si>
  <si>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</si>
  <si>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</si>
  <si>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</si>
  <si>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</si>
  <si>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</si>
  <si>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</si>
  <si>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</si>
  <si>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</si>
  <si>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</si>
  <si>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</si>
  <si>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</si>
  <si>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</si>
  <si>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</si>
  <si>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</si>
  <si>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</si>
  <si>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</si>
  <si>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</si>
  <si>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</si>
  <si>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</si>
  <si>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</si>
  <si>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</si>
  <si>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</si>
  <si>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</si>
  <si>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</si>
  <si>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</si>
  <si>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</si>
  <si>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</si>
  <si>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</si>
  <si>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</si>
  <si>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</si>
  <si>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</si>
  <si>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</si>
  <si>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</si>
  <si>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</si>
  <si>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</si>
  <si>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</si>
  <si>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</si>
  <si>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</si>
  <si>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</si>
  <si>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</si>
  <si>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</si>
  <si>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</si>
  <si>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</si>
  <si>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</si>
  <si>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</si>
  <si>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</si>
  <si>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</si>
  <si>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</si>
  <si>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</si>
  <si>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</si>
  <si>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</si>
  <si>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</si>
  <si>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</si>
  <si>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</si>
  <si>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</si>
  <si>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</si>
  <si>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</si>
  <si>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</si>
  <si>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</si>
  <si>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</si>
  <si>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</si>
  <si>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</si>
  <si>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</si>
  <si>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</si>
  <si>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</si>
  <si>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</si>
  <si>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</si>
  <si>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</si>
  <si>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</si>
  <si>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</si>
  <si>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</si>
  <si>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</si>
  <si>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</si>
  <si>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</si>
  <si>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</si>
  <si>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</si>
  <si>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</si>
  <si>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</si>
  <si>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</si>
  <si>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</si>
  <si>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</si>
  <si>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</si>
  <si>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</si>
  <si>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</si>
  <si>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</si>
  <si>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</si>
  <si>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</si>
  <si>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</si>
  <si>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</si>
  <si>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</si>
  <si>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</si>
  <si>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</si>
  <si>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</si>
  <si>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</si>
  <si>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</si>
  <si>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</si>
  <si>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</si>
  <si>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</si>
  <si>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</si>
  <si>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</si>
  <si>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</si>
  <si>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</si>
  <si>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</si>
  <si>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</si>
  <si>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</si>
  <si>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</si>
  <si>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</si>
  <si>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</si>
  <si>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</si>
  <si>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</si>
  <si>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</si>
  <si>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</si>
  <si>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</si>
  <si>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</si>
  <si>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</si>
  <si>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</si>
  <si>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</si>
  <si>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</si>
  <si>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</si>
  <si>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</si>
  <si>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</si>
  <si>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</si>
  <si>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</si>
  <si>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</si>
  <si>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</si>
  <si>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</si>
  <si>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</si>
  <si>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</si>
  <si>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</si>
  <si>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</si>
  <si>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</si>
  <si>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</si>
  <si>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</si>
  <si>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</si>
  <si>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</si>
  <si>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</si>
  <si>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</si>
  <si>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</si>
  <si>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</si>
  <si>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</si>
  <si>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</si>
  <si>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</si>
  <si>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</si>
  <si>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</si>
  <si>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</si>
  <si>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</si>
  <si>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</si>
  <si>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</si>
  <si>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</si>
  <si>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</si>
  <si>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</si>
  <si>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</si>
  <si>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</si>
  <si>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</si>
  <si>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</si>
  <si>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</si>
  <si>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</si>
  <si>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</si>
  <si>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</si>
  <si>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</si>
  <si>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</si>
  <si>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</si>
  <si>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</si>
  <si>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</si>
  <si>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</si>
  <si>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</si>
  <si>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</si>
  <si>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</si>
  <si>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</si>
  <si>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</si>
  <si>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</si>
  <si>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</si>
  <si>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</si>
  <si>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</si>
  <si>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</si>
  <si>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</si>
  <si>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</si>
  <si>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</si>
  <si>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</si>
  <si>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</si>
  <si>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</si>
  <si>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</si>
  <si>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</si>
  <si>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</si>
  <si>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</si>
  <si>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</si>
  <si>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</si>
  <si>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</si>
  <si>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</si>
  <si>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</si>
  <si>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</si>
  <si>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</si>
  <si>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</si>
  <si>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</si>
  <si>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</si>
  <si>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</si>
  <si>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</si>
  <si>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</si>
  <si>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</si>
  <si>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</si>
  <si>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</si>
  <si>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</si>
  <si>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</si>
  <si>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</si>
  <si>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</si>
  <si>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</si>
  <si>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</si>
  <si>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</si>
  <si>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</si>
  <si>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</si>
  <si>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</si>
  <si>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</si>
  <si>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</si>
  <si>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</si>
  <si>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</si>
  <si>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</si>
  <si>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</si>
  <si>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</si>
  <si>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</si>
  <si>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</si>
  <si>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</si>
  <si>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</si>
  <si>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</si>
  <si>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</si>
  <si>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</si>
  <si>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</si>
  <si>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</si>
  <si>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</si>
  <si>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</si>
  <si>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</si>
  <si>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</si>
  <si>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</si>
  <si>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</si>
  <si>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</si>
  <si>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</si>
  <si>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</si>
  <si>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</si>
  <si>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</si>
  <si>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</si>
  <si>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</si>
  <si>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</si>
  <si>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</si>
  <si>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</si>
  <si>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</si>
  <si>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</si>
  <si>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</si>
  <si>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</si>
  <si>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</si>
  <si>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</si>
  <si>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</si>
  <si>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</si>
  <si>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</si>
  <si>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</si>
  <si>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</si>
  <si>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</si>
  <si>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</si>
  <si>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</si>
  <si>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</si>
  <si>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</si>
  <si>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</si>
  <si>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</si>
  <si>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</si>
  <si>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</si>
  <si>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</si>
  <si>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</si>
  <si>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</si>
  <si>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</si>
  <si>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</si>
  <si>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</si>
  <si>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</si>
  <si>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</si>
  <si>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</si>
  <si>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</si>
  <si>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</si>
  <si>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</si>
  <si>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</si>
  <si>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</si>
  <si>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</si>
  <si>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</si>
  <si>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</si>
  <si>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</si>
  <si>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</si>
  <si>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</si>
  <si>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</si>
  <si>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</si>
  <si>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</si>
  <si>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</si>
  <si>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</si>
  <si>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</si>
  <si>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</si>
  <si>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</si>
  <si>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</si>
  <si>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</si>
  <si>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</si>
  <si>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</si>
  <si>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</si>
  <si>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</si>
  <si>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</si>
  <si>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</si>
  <si>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</si>
  <si>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</si>
  <si>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</si>
  <si>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</si>
  <si>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</si>
  <si>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</si>
  <si>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</si>
  <si>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</si>
  <si>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</si>
  <si>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</si>
  <si>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</si>
  <si>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</si>
  <si>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</si>
  <si>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</si>
  <si>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</si>
  <si>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</si>
  <si>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</si>
  <si>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</si>
  <si>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</si>
  <si>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</si>
  <si>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</si>
  <si>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</si>
  <si>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</si>
  <si>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</si>
  <si>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</si>
  <si>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</si>
  <si>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</si>
  <si>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</si>
  <si>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</si>
  <si>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</si>
  <si>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</si>
  <si>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</si>
  <si>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</si>
  <si>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</si>
  <si>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</si>
  <si>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</si>
  <si>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</si>
  <si>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</si>
  <si>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</si>
  <si>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</si>
  <si>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</si>
  <si>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</si>
  <si>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</si>
  <si>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</si>
  <si>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</si>
  <si>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</si>
  <si>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</si>
  <si>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</si>
  <si>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</si>
  <si>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</si>
  <si>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</si>
  <si>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</si>
  <si>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</si>
  <si>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</si>
  <si>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</si>
  <si>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</si>
  <si>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</si>
  <si>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</si>
  <si>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</si>
  <si>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</si>
  <si>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</si>
  <si>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</si>
  <si>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</si>
  <si>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</si>
  <si>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</si>
  <si>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</si>
  <si>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</si>
  <si>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</si>
  <si>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</si>
  <si>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</si>
  <si>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</si>
  <si>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</si>
  <si>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</si>
  <si>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</si>
  <si>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</si>
  <si>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</si>
  <si>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</si>
  <si>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</si>
  <si>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</si>
  <si>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</si>
  <si>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</si>
  <si>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</si>
  <si>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</si>
  <si>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</si>
  <si>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</si>
  <si>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</si>
  <si>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</si>
  <si>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</si>
  <si>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</si>
  <si>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</si>
  <si>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</si>
  <si>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</si>
  <si>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</si>
  <si>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</si>
  <si>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</si>
  <si>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</si>
  <si>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</si>
  <si>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</si>
  <si>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</si>
  <si>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</si>
  <si>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</si>
  <si>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</si>
  <si>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</si>
  <si>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</si>
  <si>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</si>
  <si>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</si>
  <si>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</si>
  <si>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</si>
  <si>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</si>
  <si>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</si>
  <si>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</si>
  <si>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</si>
  <si>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</si>
  <si>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</si>
  <si>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</si>
  <si>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</si>
  <si>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</si>
  <si>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</si>
  <si>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</si>
  <si>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</si>
  <si>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</si>
  <si>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</si>
  <si>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</si>
  <si>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</si>
  <si>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</si>
  <si>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</si>
  <si>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</si>
  <si>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</si>
  <si>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</si>
  <si>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</si>
  <si>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</si>
  <si>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</si>
  <si>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</si>
  <si>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</si>
  <si>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</si>
  <si>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</si>
  <si>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</si>
  <si>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</si>
  <si>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</si>
  <si>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</si>
  <si>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</si>
  <si>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</si>
  <si>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</si>
  <si>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</si>
  <si>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</si>
  <si>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</si>
  <si>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</si>
  <si>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</si>
  <si>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</si>
  <si>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</si>
  <si>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</si>
  <si>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</si>
  <si>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</si>
  <si>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</si>
  <si>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</si>
  <si>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</si>
  <si>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</si>
  <si>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</si>
  <si>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</si>
  <si>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</si>
  <si>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</si>
  <si>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</si>
  <si>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</si>
  <si>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</si>
  <si>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</si>
  <si>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</si>
  <si>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</si>
  <si>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</si>
  <si>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</si>
  <si>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</si>
  <si>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</si>
  <si>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</si>
  <si>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</si>
  <si>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</si>
  <si>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</si>
  <si>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</si>
  <si>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</si>
  <si>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</si>
  <si>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</si>
  <si>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</si>
  <si>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</si>
  <si>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</si>
  <si>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</si>
  <si>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</si>
  <si>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</si>
  <si>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</si>
  <si>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</si>
  <si>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</si>
  <si>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</si>
  <si>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</si>
  <si>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</si>
  <si>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</si>
  <si>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</si>
  <si>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</si>
  <si>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</si>
  <si>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</si>
  <si>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</si>
  <si>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</si>
  <si>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</si>
  <si>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</si>
  <si>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</si>
  <si>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</si>
  <si>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</si>
  <si>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</si>
  <si>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</si>
  <si>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</si>
  <si>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</si>
  <si>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</si>
  <si>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</si>
  <si>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</si>
  <si>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</si>
  <si>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</si>
  <si>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</si>
  <si>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</si>
  <si>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</si>
  <si>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</si>
  <si>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</si>
  <si>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</si>
  <si>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</si>
  <si>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</si>
  <si>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</si>
  <si>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</si>
  <si>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</si>
  <si>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</si>
  <si>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</si>
  <si>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</si>
  <si>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</si>
  <si>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</si>
  <si>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</si>
  <si>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</si>
  <si>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</si>
  <si>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</si>
  <si>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</si>
  <si>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</si>
  <si>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</si>
  <si>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</si>
  <si>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</si>
  <si>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</si>
  <si>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</si>
  <si>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</si>
  <si>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</si>
  <si>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</si>
  <si>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</si>
  <si>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</si>
  <si>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</si>
  <si>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</si>
  <si>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</si>
  <si>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</si>
  <si>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</si>
  <si>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</si>
  <si>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</si>
  <si>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</si>
  <si>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</si>
  <si>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</si>
  <si>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</si>
  <si>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</si>
  <si>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</si>
  <si>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</si>
  <si>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</si>
  <si>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</si>
  <si>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</si>
  <si>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</si>
  <si>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</si>
  <si>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</si>
  <si>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</si>
  <si>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</si>
  <si>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</si>
  <si>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</si>
  <si>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</si>
  <si>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</si>
  <si>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</si>
  <si>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</si>
  <si>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</si>
  <si>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</si>
  <si>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</si>
  <si>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</si>
  <si>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</si>
  <si>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</si>
  <si>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</si>
  <si>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</si>
  <si>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</si>
  <si>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</si>
  <si>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</si>
  <si>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</si>
  <si>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</si>
  <si>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</si>
  <si>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</si>
  <si>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</si>
  <si>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</si>
  <si>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</si>
  <si>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</si>
  <si>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</si>
  <si>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</si>
  <si>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</si>
  <si>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</si>
  <si>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</si>
  <si>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</si>
  <si>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</si>
  <si>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</si>
  <si>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</si>
  <si>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</si>
  <si>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</si>
  <si>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</si>
  <si>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</si>
  <si>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</si>
  <si>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</si>
  <si>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</si>
  <si>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</si>
  <si>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</si>
  <si>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</si>
  <si>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</si>
  <si>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</si>
  <si>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</si>
  <si>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</si>
  <si>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</si>
  <si>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</si>
  <si>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</si>
  <si>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</si>
  <si>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</si>
  <si>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</si>
  <si>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</si>
  <si>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</si>
  <si>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</si>
  <si>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</si>
  <si>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</si>
  <si>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</si>
  <si>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</si>
  <si>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</si>
  <si>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</si>
  <si>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</si>
  <si>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</si>
  <si>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</si>
  <si>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</si>
  <si>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</si>
  <si>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</si>
  <si>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</si>
  <si>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</si>
  <si>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</si>
  <si>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</si>
  <si>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</si>
  <si>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</si>
  <si>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</si>
  <si>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</si>
  <si>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</si>
  <si>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</si>
  <si>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</si>
  <si>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</si>
  <si>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</si>
  <si>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</si>
  <si>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</si>
  <si>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</si>
  <si>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</si>
  <si>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</si>
  <si>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</si>
  <si>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</si>
  <si>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</si>
  <si>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</si>
  <si>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</si>
  <si>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</si>
  <si>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</si>
  <si>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</si>
  <si>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</si>
  <si>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</si>
  <si>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</si>
  <si>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</si>
  <si>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</si>
  <si>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</si>
  <si>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</si>
  <si>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</si>
  <si>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</si>
  <si>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</si>
  <si>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</si>
  <si>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</si>
  <si>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</si>
  <si>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</si>
  <si>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</si>
  <si>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</si>
  <si>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</si>
  <si>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</si>
  <si>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</si>
  <si>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</si>
  <si>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</si>
  <si>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</si>
  <si>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</si>
  <si>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</si>
  <si>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</si>
  <si>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</si>
  <si>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</si>
  <si>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</si>
  <si>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</si>
  <si>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</si>
  <si>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</si>
  <si>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</si>
  <si>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</si>
  <si>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</si>
  <si>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</si>
  <si>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</si>
  <si>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</si>
  <si>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</si>
  <si>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</si>
  <si>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</si>
  <si>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</si>
  <si>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</si>
  <si>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</si>
  <si>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</si>
  <si>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</si>
  <si>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</si>
  <si>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</si>
  <si>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</si>
  <si>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</si>
  <si>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</si>
  <si>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</si>
  <si>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</si>
  <si>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</si>
  <si>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</si>
  <si>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</si>
  <si>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</si>
  <si>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</si>
  <si>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</si>
  <si>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</si>
  <si>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</si>
  <si>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</si>
  <si>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</si>
  <si>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</si>
  <si>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</si>
  <si>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</si>
  <si>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</si>
  <si>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</si>
  <si>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</si>
  <si>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</si>
  <si>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</si>
  <si>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</si>
  <si>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</si>
  <si>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</si>
  <si>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</si>
  <si>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</si>
  <si>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</si>
  <si>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</si>
  <si>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</si>
  <si>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</si>
  <si>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</si>
  <si>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</si>
  <si>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</si>
  <si>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</si>
  <si>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</si>
  <si>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</si>
  <si>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</si>
  <si>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</si>
  <si>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</si>
  <si>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</si>
  <si>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</si>
  <si>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</si>
  <si>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</si>
  <si>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</si>
  <si>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</si>
  <si>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</si>
  <si>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</si>
  <si>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</si>
  <si>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</si>
  <si>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</si>
  <si>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</si>
  <si>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</si>
  <si>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</si>
  <si>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</si>
  <si>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</si>
  <si>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</si>
  <si>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</si>
  <si>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</si>
  <si>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</si>
  <si>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</si>
  <si>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</si>
  <si>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</si>
  <si>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</si>
  <si>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</si>
  <si>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</si>
  <si>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</si>
  <si>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</si>
  <si>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</si>
  <si>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</si>
  <si>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</si>
  <si>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</si>
  <si>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</si>
  <si>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</si>
  <si>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</si>
  <si>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</si>
  <si>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</si>
  <si>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</si>
  <si>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</si>
  <si>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</si>
  <si>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</si>
  <si>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</si>
  <si>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</si>
  <si>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</si>
  <si>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</si>
  <si>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</si>
  <si>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</si>
  <si>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</si>
  <si>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</si>
  <si>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</si>
  <si>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</si>
  <si>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</si>
  <si>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</si>
  <si>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</si>
  <si>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</si>
  <si>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</si>
  <si>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</si>
  <si>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</si>
  <si>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</si>
  <si>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</si>
  <si>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</si>
  <si>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</si>
  <si>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</si>
  <si>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</si>
  <si>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</si>
  <si>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</si>
  <si>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</si>
  <si>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</si>
  <si>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</si>
  <si>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</si>
  <si>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</si>
  <si>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</si>
  <si>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</si>
  <si>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</si>
  <si>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</si>
  <si>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</si>
  <si>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</si>
  <si>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</si>
  <si>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</si>
  <si>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</si>
  <si>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</si>
  <si>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</si>
  <si>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</si>
  <si>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</si>
  <si>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</si>
  <si>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</si>
  <si>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</si>
  <si>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</si>
  <si>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</si>
  <si>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</si>
  <si>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</si>
  <si>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</si>
  <si>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</si>
  <si>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</si>
  <si>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</si>
  <si>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</si>
  <si>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</si>
  <si>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</si>
  <si>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</si>
  <si>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</si>
  <si>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</si>
  <si>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</si>
  <si>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</si>
  <si>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</si>
  <si>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</si>
  <si>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</si>
  <si>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</si>
  <si>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</si>
  <si>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</si>
  <si>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</si>
  <si>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</si>
  <si>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</si>
  <si>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</si>
  <si>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</si>
  <si>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</si>
  <si>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</si>
  <si>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</si>
  <si>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</si>
  <si>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</si>
  <si>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</si>
  <si>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</si>
  <si>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</si>
  <si>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</si>
  <si>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</si>
  <si>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</si>
  <si>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</si>
  <si>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</si>
  <si>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</si>
  <si>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</si>
  <si>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</si>
  <si>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</si>
  <si>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</si>
  <si>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</si>
  <si>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</si>
  <si>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</si>
  <si>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</si>
  <si>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</si>
  <si>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</si>
  <si>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</si>
  <si>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</si>
  <si>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</si>
  <si>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</si>
  <si>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</si>
  <si>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</si>
  <si>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</si>
  <si>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</si>
  <si>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</si>
  <si>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</si>
  <si>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</si>
  <si>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</si>
  <si>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</si>
  <si>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</si>
  <si>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</si>
  <si>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</si>
  <si>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</si>
  <si>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</si>
  <si>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</si>
  <si>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</si>
  <si>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</si>
  <si>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</si>
  <si>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</si>
  <si>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</si>
  <si>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</si>
  <si>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</si>
  <si>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</si>
  <si>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</si>
  <si>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</si>
  <si>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</si>
  <si>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</si>
  <si>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</si>
  <si>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</si>
  <si>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</si>
  <si>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</si>
  <si>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</si>
  <si>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</si>
  <si>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</si>
  <si>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</si>
  <si>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</si>
  <si>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</si>
  <si>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</si>
  <si>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</si>
  <si>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</si>
  <si>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</si>
  <si>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</si>
  <si>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</si>
  <si>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</si>
  <si>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</si>
  <si>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</si>
  <si>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</si>
  <si>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</si>
  <si>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</si>
  <si>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</si>
  <si>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</si>
  <si>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</si>
  <si>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</si>
  <si>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</si>
  <si>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</si>
  <si>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</si>
  <si>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</si>
  <si>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</si>
  <si>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</si>
  <si>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</si>
  <si>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</si>
  <si>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</si>
  <si>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</si>
  <si>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</si>
  <si>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</si>
  <si>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</si>
  <si>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</si>
  <si>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</si>
  <si>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</si>
  <si>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</si>
  <si>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</si>
  <si>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</si>
  <si>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</si>
  <si>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</si>
  <si>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</si>
  <si>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</si>
  <si>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</si>
  <si>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</si>
  <si>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</si>
  <si>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</si>
  <si>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</si>
  <si>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</si>
  <si>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</si>
  <si>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</si>
  <si>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</si>
  <si>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</si>
  <si>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</si>
  <si>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</si>
  <si>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</si>
  <si>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</si>
  <si>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</si>
  <si>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</si>
  <si>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</si>
  <si>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</si>
  <si>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</si>
  <si>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</si>
  <si>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</si>
  <si>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</si>
  <si>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</si>
  <si>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</si>
  <si>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</si>
  <si>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</si>
  <si>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</si>
  <si>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</si>
  <si>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</si>
  <si>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</si>
  <si>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</si>
  <si>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</si>
  <si>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</si>
  <si>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</si>
  <si>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</si>
  <si>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</si>
  <si>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</si>
  <si>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</si>
  <si>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</si>
  <si>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</si>
  <si>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</si>
  <si>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</si>
  <si>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</si>
  <si>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</si>
  <si>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</si>
  <si>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</si>
  <si>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</si>
  <si>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</si>
  <si>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</si>
  <si>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</si>
  <si>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</si>
  <si>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</si>
  <si>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</si>
  <si>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</si>
  <si>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</si>
  <si>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</si>
  <si>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</si>
  <si>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</si>
  <si>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</si>
  <si>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</si>
  <si>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</si>
  <si>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</si>
  <si>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</si>
  <si>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</si>
  <si>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</si>
  <si>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</si>
  <si>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</si>
  <si>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</si>
  <si>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</si>
  <si>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</si>
  <si>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</si>
  <si>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</si>
  <si>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</si>
  <si>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</si>
  <si>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</si>
  <si>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</si>
  <si>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</si>
  <si>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</si>
  <si>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</si>
  <si>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</si>
  <si>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</si>
  <si>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</si>
  <si>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</si>
  <si>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</si>
  <si>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</si>
  <si>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</si>
  <si>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</si>
  <si>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</si>
  <si>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</si>
  <si>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</si>
  <si>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</si>
  <si>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</si>
  <si>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</si>
  <si>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</si>
  <si>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</si>
  <si>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</si>
  <si>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</si>
  <si>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</si>
  <si>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</si>
  <si>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</si>
  <si>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</si>
  <si>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</si>
  <si>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</si>
  <si>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</si>
  <si>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</si>
  <si>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</si>
  <si>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</si>
  <si>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</si>
  <si>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</si>
  <si>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</si>
  <si>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</si>
  <si>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</si>
  <si>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</si>
  <si>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</si>
  <si>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</si>
  <si>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</si>
  <si>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</si>
  <si>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</si>
  <si>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</si>
  <si>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</si>
  <si>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</si>
  <si>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</si>
  <si>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</si>
  <si>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</si>
  <si>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</si>
  <si>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</si>
  <si>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</si>
  <si>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</si>
  <si>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</si>
  <si>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</si>
  <si>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</si>
  <si>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</si>
  <si>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</si>
  <si>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</si>
  <si>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</si>
  <si>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</si>
  <si>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</si>
  <si>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</si>
  <si>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</si>
  <si>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</si>
  <si>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</si>
  <si>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</si>
  <si>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</si>
  <si>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</si>
  <si>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</si>
  <si>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</si>
  <si>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</si>
  <si>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</si>
  <si>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</si>
  <si>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</si>
  <si>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</si>
  <si>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</si>
  <si>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</si>
  <si>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</si>
  <si>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</si>
  <si>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</si>
  <si>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</si>
  <si>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</si>
  <si>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</si>
  <si>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</si>
  <si>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</si>
  <si>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</si>
  <si>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</si>
  <si>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</si>
  <si>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</si>
  <si>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</si>
  <si>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</si>
  <si>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</si>
  <si>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</si>
  <si>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</si>
  <si>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</si>
  <si>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</si>
  <si>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</si>
  <si>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</si>
  <si>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</si>
  <si>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</si>
  <si>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</si>
  <si>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</si>
  <si>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</si>
  <si>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</si>
  <si>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</si>
  <si>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</si>
  <si>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</si>
  <si>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</si>
  <si>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</si>
  <si>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</si>
  <si>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</si>
  <si>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</si>
  <si>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</si>
  <si>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</si>
  <si>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</si>
  <si>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</si>
  <si>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</si>
  <si>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</si>
  <si>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</si>
  <si>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</si>
  <si>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</si>
  <si>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</si>
  <si>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</si>
  <si>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</si>
  <si>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</si>
  <si>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</si>
  <si>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</si>
  <si>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</si>
  <si>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</si>
  <si>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</si>
  <si>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</si>
  <si>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</si>
  <si>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</si>
  <si>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</si>
  <si>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</si>
  <si>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</si>
  <si>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</si>
  <si>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</si>
  <si>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</si>
  <si>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</si>
  <si>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</si>
  <si>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</si>
  <si>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</si>
  <si>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</si>
  <si>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</si>
  <si>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</si>
  <si>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</si>
  <si>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</si>
  <si>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</si>
  <si>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</si>
  <si>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</si>
  <si>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</si>
  <si>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</si>
  <si>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</si>
  <si>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</si>
  <si>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</si>
  <si>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</si>
  <si>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</si>
  <si>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</si>
  <si>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</si>
  <si>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</si>
  <si>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</si>
  <si>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</si>
  <si>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</si>
  <si>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</si>
  <si>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</si>
  <si>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</si>
  <si>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</si>
  <si>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</si>
  <si>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</si>
  <si>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</si>
  <si>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</si>
  <si>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</si>
  <si>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</si>
  <si>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</si>
  <si>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</si>
  <si>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</si>
  <si>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</si>
  <si>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</si>
  <si>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</si>
  <si>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</si>
  <si>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</si>
  <si>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</si>
  <si>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</si>
  <si>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</si>
  <si>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</si>
  <si>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</si>
  <si>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</si>
  <si>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</si>
  <si>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</si>
  <si>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</si>
  <si>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</si>
  <si>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</si>
  <si>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</si>
  <si>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</si>
  <si>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</si>
  <si>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</si>
  <si>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</si>
  <si>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</si>
  <si>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</si>
  <si>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</si>
  <si>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</si>
  <si>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</si>
  <si>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</si>
  <si>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</si>
  <si>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</si>
  <si>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</si>
  <si>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</si>
  <si>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</si>
  <si>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</si>
  <si>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</si>
  <si>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</si>
  <si>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</si>
  <si>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</si>
  <si>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</si>
  <si>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</si>
  <si>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</si>
  <si>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</si>
  <si>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</si>
  <si>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</si>
  <si>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</si>
  <si>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</si>
  <si>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</si>
  <si>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</si>
  <si>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</si>
  <si>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</si>
  <si>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</si>
  <si>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</si>
  <si>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</si>
  <si>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</si>
  <si>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</si>
  <si>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</si>
  <si>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</si>
  <si>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</si>
  <si>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</si>
  <si>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</si>
  <si>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</si>
  <si>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</si>
  <si>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</si>
  <si>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</si>
  <si>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</si>
  <si>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</si>
  <si>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</si>
  <si>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</si>
  <si>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</si>
  <si>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</si>
  <si>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</si>
  <si>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</si>
  <si>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</si>
  <si>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</si>
  <si>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</si>
  <si>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</si>
  <si>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</si>
  <si>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</si>
  <si>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</si>
  <si>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</si>
  <si>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</si>
  <si>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</si>
  <si>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</si>
  <si>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</si>
  <si>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</si>
  <si>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</si>
  <si>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</si>
  <si>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</si>
  <si>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</si>
  <si>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</si>
  <si>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</si>
  <si>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</si>
  <si>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</si>
  <si>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</si>
  <si>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</si>
  <si>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</si>
  <si>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</si>
  <si>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</si>
  <si>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</si>
  <si>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</si>
  <si>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</si>
  <si>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</si>
  <si>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</si>
  <si>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</si>
  <si>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</si>
  <si>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</si>
  <si>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</si>
  <si>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</si>
  <si>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</si>
  <si>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</si>
  <si>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</si>
  <si>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</si>
  <si>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</si>
  <si>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</si>
  <si>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</si>
  <si>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</si>
  <si>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</si>
  <si>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</si>
  <si>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</si>
  <si>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</si>
  <si>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</si>
  <si>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</si>
  <si>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</si>
  <si>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</si>
  <si>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</si>
  <si>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</si>
  <si>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</si>
  <si>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</si>
  <si>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</si>
  <si>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</si>
  <si>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</si>
  <si>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</si>
  <si>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</si>
  <si>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</si>
  <si>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</si>
  <si>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</si>
  <si>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</si>
  <si>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</si>
  <si>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</si>
  <si>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</si>
  <si>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</si>
  <si>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</si>
  <si>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</si>
  <si>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</si>
  <si>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</si>
  <si>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</si>
  <si>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</si>
  <si>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</si>
  <si>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</si>
  <si>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</si>
  <si>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</si>
  <si>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</si>
  <si>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</si>
  <si>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</si>
  <si>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</si>
  <si>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</si>
  <si>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</si>
  <si>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</si>
  <si>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</si>
  <si>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</si>
  <si>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</si>
  <si>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</si>
  <si>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</si>
  <si>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</si>
  <si>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</si>
  <si>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</si>
  <si>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</si>
  <si>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</si>
  <si>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</si>
  <si>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</si>
  <si>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</si>
  <si>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</si>
  <si>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</si>
  <si>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</si>
  <si>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</si>
  <si>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</si>
  <si>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</si>
  <si>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</si>
  <si>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</si>
  <si>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</si>
  <si>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</si>
  <si>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</si>
  <si>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</si>
  <si>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</si>
  <si>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</si>
  <si>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</si>
  <si>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</si>
  <si>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</si>
  <si>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</si>
  <si>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</si>
  <si>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</si>
  <si>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</si>
  <si>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</si>
  <si>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</si>
  <si>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</si>
  <si>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</si>
  <si>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</si>
  <si>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</si>
  <si>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</si>
  <si>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</si>
  <si>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</si>
  <si>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</si>
  <si>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</si>
  <si>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</si>
  <si>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</si>
  <si>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</si>
  <si>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</si>
  <si>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</si>
  <si>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</si>
  <si>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</si>
  <si>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</si>
  <si>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</si>
  <si>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</si>
  <si>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</si>
  <si>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</si>
  <si>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</si>
  <si>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</si>
  <si>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</si>
  <si>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</si>
  <si>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</si>
  <si>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</si>
  <si>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</si>
  <si>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</si>
  <si>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</si>
  <si>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</si>
  <si>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</si>
  <si>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</si>
  <si>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</si>
  <si>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</si>
  <si>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</si>
  <si>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</si>
  <si>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</si>
  <si>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</si>
  <si>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</si>
  <si>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</si>
  <si>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</si>
  <si>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</si>
  <si>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</si>
  <si>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</si>
  <si>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</si>
  <si>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</si>
  <si>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</si>
  <si>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</si>
  <si>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</si>
  <si>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</si>
  <si>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</si>
  <si>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</si>
  <si>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</si>
  <si>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</si>
  <si>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</si>
  <si>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</si>
  <si>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</si>
  <si>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</si>
  <si>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</si>
  <si>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</si>
  <si>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</si>
  <si>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</si>
  <si>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</si>
  <si>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</si>
  <si>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</si>
  <si>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</si>
  <si>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</si>
  <si>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</si>
  <si>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</si>
  <si>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</si>
  <si>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</si>
  <si>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</si>
  <si>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</si>
  <si>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</si>
  <si>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</si>
  <si>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</si>
  <si>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</si>
  <si>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</si>
  <si>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</si>
  <si>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</si>
  <si>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</si>
  <si>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</si>
  <si>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</si>
  <si>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</si>
  <si>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</si>
  <si>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</si>
  <si>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</si>
  <si>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</si>
  <si>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</si>
  <si>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</si>
  <si>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</si>
  <si>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</si>
  <si>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</si>
  <si>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</si>
  <si>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</si>
  <si>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</si>
  <si>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</si>
  <si>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</si>
  <si>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</si>
  <si>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</si>
  <si>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</si>
  <si>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</si>
  <si>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</si>
  <si>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</si>
  <si>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</si>
  <si>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</si>
  <si>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</si>
  <si>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</si>
  <si>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</si>
  <si>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</si>
  <si>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</si>
  <si>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</si>
  <si>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</si>
  <si>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</si>
  <si>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</si>
  <si>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</si>
  <si>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</si>
  <si>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</si>
  <si>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</si>
  <si>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</si>
  <si>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</si>
  <si>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</si>
  <si>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</si>
  <si>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</si>
  <si>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</si>
  <si>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</si>
  <si>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</si>
  <si>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</si>
  <si>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</si>
  <si>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</si>
  <si>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</si>
  <si>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</si>
  <si>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</si>
  <si>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</si>
  <si>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</si>
  <si>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</si>
  <si>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</si>
  <si>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</si>
  <si>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</si>
  <si>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</si>
  <si>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</si>
  <si>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</si>
  <si>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</si>
  <si>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</si>
  <si>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</si>
  <si>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</si>
  <si>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</si>
  <si>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</si>
  <si>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</si>
  <si>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</si>
  <si>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</si>
  <si>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</si>
  <si>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</si>
  <si>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</si>
  <si>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</si>
  <si>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</si>
  <si>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</si>
  <si>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</si>
  <si>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</si>
  <si>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</si>
  <si>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</si>
  <si>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</si>
  <si>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</si>
  <si>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</si>
  <si>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</si>
  <si>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</si>
  <si>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</si>
  <si>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</si>
  <si>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</si>
  <si>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</si>
  <si>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</si>
  <si>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</si>
  <si>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</si>
  <si>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</si>
  <si>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</si>
  <si>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</si>
  <si>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</si>
  <si>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</si>
  <si>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</si>
  <si>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</si>
  <si>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</si>
  <si>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</si>
  <si>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</si>
  <si>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</si>
  <si>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</si>
  <si>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</si>
  <si>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</si>
  <si>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</si>
  <si>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</si>
  <si>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</si>
  <si>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</si>
  <si>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</si>
  <si>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</si>
  <si>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</si>
  <si>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</si>
  <si>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</si>
  <si>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</si>
  <si>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</si>
  <si>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</si>
  <si>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</si>
  <si>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</si>
  <si>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</si>
  <si>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</si>
  <si>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</si>
  <si>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</si>
  <si>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</si>
  <si>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</si>
  <si>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</si>
  <si>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</si>
  <si>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</si>
  <si>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</si>
  <si>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</si>
  <si>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</si>
  <si>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</si>
  <si>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</si>
  <si>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</si>
  <si>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</si>
  <si>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</si>
  <si>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</si>
  <si>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</si>
  <si>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</si>
  <si>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</si>
  <si>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</si>
  <si>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</si>
  <si>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</si>
  <si>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</si>
  <si>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</si>
  <si>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</si>
  <si>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</si>
  <si>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</si>
  <si>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</si>
  <si>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</si>
  <si>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</si>
  <si>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</si>
  <si>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</si>
  <si>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</si>
  <si>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</si>
  <si>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</si>
  <si>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</si>
  <si>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</si>
  <si>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</si>
  <si>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</si>
  <si>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</si>
  <si>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</si>
  <si>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</si>
  <si>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</si>
  <si>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</si>
  <si>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</si>
  <si>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</si>
  <si>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</si>
  <si>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</si>
  <si>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</si>
  <si>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</si>
  <si>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</si>
  <si>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</si>
  <si>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</si>
  <si>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</si>
  <si>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</si>
  <si>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</si>
  <si>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</si>
  <si>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</si>
  <si>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</si>
  <si>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</si>
  <si>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</si>
  <si>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</si>
  <si>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</si>
  <si>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</si>
  <si>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</si>
  <si>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</si>
  <si>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</si>
  <si>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</si>
  <si>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</si>
  <si>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</si>
  <si>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</si>
  <si>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</si>
  <si>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</si>
  <si>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</si>
  <si>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</si>
  <si>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</si>
  <si>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</si>
  <si>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</si>
  <si>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</si>
  <si>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</si>
  <si>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</si>
  <si>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</si>
  <si>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</si>
  <si>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</si>
  <si>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</si>
  <si>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</si>
  <si>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</si>
  <si>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</si>
  <si>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</si>
  <si>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</si>
  <si>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</si>
  <si>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</si>
  <si>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</si>
  <si>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</si>
  <si>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</si>
  <si>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</si>
  <si>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</si>
  <si>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</si>
  <si>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</si>
  <si>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</si>
  <si>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</si>
  <si>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</si>
  <si>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</si>
  <si>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</si>
  <si>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</si>
  <si>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</si>
  <si>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</si>
  <si>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</si>
  <si>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</si>
  <si>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</si>
  <si>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</si>
  <si>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</si>
  <si>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</si>
  <si>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</si>
  <si>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</si>
  <si>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</si>
  <si>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</si>
  <si>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</si>
  <si>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</si>
  <si>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</si>
  <si>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</si>
  <si>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</si>
  <si>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</si>
  <si>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</si>
  <si>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</si>
  <si>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</si>
  <si>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</si>
  <si>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</si>
  <si>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</si>
  <si>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</si>
  <si>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</si>
  <si>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</si>
  <si>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</si>
  <si>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</si>
  <si>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</si>
  <si>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</si>
  <si>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</si>
  <si>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</si>
  <si>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</si>
  <si>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</si>
  <si>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</si>
  <si>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</si>
  <si>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</si>
  <si>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</si>
  <si>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</si>
  <si>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</si>
  <si>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</si>
  <si>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</si>
  <si>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</si>
  <si>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</si>
  <si>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</si>
  <si>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</si>
  <si>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</si>
  <si>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</si>
  <si>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</si>
  <si>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</si>
  <si>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</si>
  <si>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</si>
  <si>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</si>
  <si>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</si>
  <si>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</si>
  <si>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</si>
  <si>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</si>
  <si>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</si>
  <si>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</si>
  <si>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</si>
  <si>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</si>
  <si>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</si>
  <si>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</si>
  <si>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</si>
  <si>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</si>
  <si>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</si>
  <si>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</si>
  <si>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</si>
  <si>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</si>
  <si>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</si>
  <si>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</si>
  <si>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</si>
  <si>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</si>
  <si>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</si>
  <si>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</si>
  <si>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</si>
  <si>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</si>
  <si>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</si>
  <si>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</si>
  <si>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</si>
  <si>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</si>
  <si>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</si>
  <si>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</si>
  <si>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</si>
  <si>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</si>
  <si>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</si>
  <si>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</si>
  <si>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</si>
  <si>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</si>
  <si>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</si>
  <si>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</si>
  <si>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</si>
  <si>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</si>
  <si>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</si>
  <si>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</si>
  <si>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</si>
  <si>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</si>
  <si>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</si>
  <si>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</si>
  <si>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</si>
  <si>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</si>
  <si>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</si>
  <si>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</si>
  <si>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</si>
  <si>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</si>
  <si>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</si>
  <si>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</si>
  <si>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</si>
  <si>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</si>
  <si>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</si>
  <si>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</si>
  <si>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</si>
  <si>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</si>
  <si>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</si>
  <si>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</si>
  <si>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</si>
  <si>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</si>
  <si>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</si>
  <si>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</si>
  <si>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</si>
  <si>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</si>
  <si>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</si>
  <si>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</si>
  <si>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</si>
  <si>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</si>
  <si>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</si>
  <si>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</si>
  <si>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</si>
  <si>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</si>
  <si>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</si>
  <si>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</si>
  <si>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</si>
  <si>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</si>
  <si>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</si>
  <si>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</si>
  <si>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</si>
  <si>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</si>
  <si>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</si>
  <si>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</si>
  <si>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</si>
  <si>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</si>
  <si>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</si>
  <si>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</si>
  <si>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</si>
  <si>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</si>
  <si>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</si>
  <si>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</si>
  <si>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</si>
  <si>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</si>
  <si>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</si>
  <si>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</si>
  <si>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</si>
  <si>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</si>
  <si>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</si>
  <si>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</si>
  <si>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</si>
  <si>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</si>
  <si>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</si>
  <si>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</si>
  <si>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</si>
  <si>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</si>
  <si>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</si>
  <si>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</si>
  <si>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</si>
  <si>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</si>
  <si>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</si>
  <si>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</si>
  <si>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</si>
  <si>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</si>
  <si>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</si>
  <si>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</si>
  <si>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</si>
  <si>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</si>
  <si>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</si>
  <si>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</si>
  <si>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</si>
  <si>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</si>
  <si>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</si>
  <si>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</si>
  <si>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</si>
  <si>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</si>
  <si>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</si>
  <si>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</si>
  <si>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</si>
  <si>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</si>
  <si>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</si>
  <si>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</si>
  <si>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</si>
  <si>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</si>
  <si>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</si>
  <si>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</si>
  <si>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</si>
  <si>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</si>
  <si>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</si>
  <si>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</si>
  <si>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</si>
  <si>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</si>
  <si>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</si>
  <si>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</si>
  <si>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</si>
  <si>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</si>
  <si>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</si>
  <si>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</si>
  <si>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</si>
  <si>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</si>
  <si>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</si>
  <si>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</si>
  <si>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</si>
  <si>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</si>
  <si>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</si>
  <si>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</si>
  <si>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</si>
  <si>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</si>
  <si>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</si>
  <si>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</si>
  <si>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</si>
  <si>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</si>
  <si>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</si>
  <si>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</si>
  <si>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</si>
  <si>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</si>
  <si>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</si>
  <si>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</si>
  <si>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</si>
  <si>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</si>
  <si>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</si>
  <si>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</si>
  <si>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</si>
  <si>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</si>
  <si>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</si>
  <si>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</si>
  <si>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</si>
  <si>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</si>
  <si>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</si>
  <si>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</si>
  <si>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</si>
  <si>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</si>
  <si>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</si>
  <si>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</si>
  <si>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</si>
  <si>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</si>
  <si>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</si>
  <si>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</si>
  <si>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</si>
  <si>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</si>
  <si>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</si>
  <si>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</si>
  <si>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</si>
  <si>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</si>
  <si>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</si>
  <si>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</si>
  <si>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</si>
  <si>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</si>
  <si>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</si>
  <si>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</si>
  <si>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</si>
  <si>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</si>
  <si>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</si>
  <si>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</si>
  <si>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</si>
  <si>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</si>
  <si>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</si>
  <si>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</si>
  <si>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</si>
  <si>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</si>
  <si>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</si>
  <si>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</si>
  <si>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</si>
  <si>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</si>
  <si>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</si>
  <si>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</si>
  <si>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</si>
  <si>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</si>
  <si>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</si>
  <si>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</si>
  <si>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</si>
  <si>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</si>
  <si>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</si>
  <si>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</si>
  <si>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</si>
  <si>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</si>
  <si>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</si>
  <si>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</si>
  <si>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</si>
  <si>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</si>
  <si>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</si>
  <si>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</si>
  <si>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</si>
  <si>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</si>
  <si>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</si>
  <si>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</si>
  <si>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</si>
  <si>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</si>
  <si>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</si>
  <si>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</si>
  <si>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</si>
  <si>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</si>
  <si>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</si>
  <si>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</si>
  <si>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</si>
  <si>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</si>
  <si>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</si>
  <si>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</si>
  <si>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</si>
  <si>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</si>
  <si>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</si>
  <si>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</si>
  <si>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</si>
  <si>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</si>
  <si>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</si>
  <si>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</si>
  <si>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</si>
  <si>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</si>
  <si>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</si>
  <si>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</si>
  <si>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</si>
  <si>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</si>
  <si>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</si>
  <si>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</si>
  <si>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</si>
  <si>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</si>
  <si>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</si>
  <si>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</si>
  <si>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</si>
  <si>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</si>
  <si>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</si>
  <si>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</si>
  <si>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</si>
  <si>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</si>
  <si>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</si>
  <si>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</si>
  <si>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</si>
  <si>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</si>
  <si>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</si>
  <si>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</si>
  <si>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</si>
  <si>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</si>
  <si>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</si>
  <si>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</si>
  <si>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</si>
  <si>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</si>
  <si>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</si>
  <si>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</si>
  <si>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</si>
  <si>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</si>
  <si>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</si>
  <si>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</si>
  <si>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</si>
  <si>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</si>
  <si>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</si>
  <si>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</si>
  <si>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</si>
  <si>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</si>
  <si>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</si>
  <si>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</si>
  <si>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</si>
  <si>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</si>
  <si>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</si>
  <si>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</si>
  <si>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</si>
  <si>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</si>
  <si>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</si>
  <si>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</si>
  <si>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</si>
  <si>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</si>
  <si>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</si>
  <si>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</si>
  <si>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</si>
  <si>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</si>
  <si>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</si>
  <si>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</si>
  <si>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</si>
  <si>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</si>
  <si>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</si>
  <si>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</si>
  <si>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</si>
  <si>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</si>
  <si>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</si>
  <si>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</si>
  <si>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</si>
  <si>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</si>
  <si>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</si>
  <si>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</si>
  <si>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</si>
  <si>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</si>
  <si>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</si>
  <si>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</si>
  <si>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</si>
  <si>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</si>
  <si>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</si>
  <si>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</si>
  <si>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</si>
  <si>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</si>
  <si>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</si>
  <si>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</si>
  <si>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</si>
  <si>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</si>
  <si>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</si>
  <si>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</si>
  <si>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</si>
  <si>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</si>
  <si>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</si>
  <si>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</si>
  <si>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</si>
  <si>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</si>
  <si>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</si>
  <si>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</si>
  <si>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</si>
  <si>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</si>
  <si>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</si>
  <si>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</si>
  <si>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</si>
  <si>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</si>
  <si>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</si>
  <si>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</si>
  <si>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</si>
  <si>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</si>
  <si>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</si>
  <si>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</si>
  <si>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</si>
  <si>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</si>
  <si>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</si>
  <si>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</si>
  <si>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</si>
  <si>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</si>
  <si>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</si>
  <si>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</si>
  <si>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</si>
  <si>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</si>
  <si>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</si>
  <si>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</si>
  <si>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</si>
  <si>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</si>
  <si>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</si>
  <si>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</si>
  <si>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</si>
  <si>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</si>
  <si>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</si>
  <si>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</si>
  <si>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</si>
  <si>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</si>
  <si>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</si>
  <si>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</si>
  <si>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</si>
  <si>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</si>
  <si>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</si>
  <si>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</si>
  <si>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</si>
  <si>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</si>
  <si>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</si>
  <si>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</si>
  <si>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</si>
  <si>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</si>
  <si>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</si>
  <si>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</si>
  <si>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</si>
  <si>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</si>
  <si>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</si>
  <si>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</si>
  <si>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</si>
  <si>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</si>
  <si>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</si>
  <si>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</si>
  <si>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</si>
  <si>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</si>
  <si>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</si>
  <si>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</si>
  <si>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</si>
  <si>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</si>
  <si>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</si>
  <si>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</si>
  <si>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</si>
  <si>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</si>
  <si>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</si>
  <si>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</si>
  <si>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</si>
  <si>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</si>
  <si>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</si>
  <si>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</si>
  <si>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</si>
  <si>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</si>
  <si>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</si>
  <si>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</si>
  <si>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</si>
  <si>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</si>
  <si>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</si>
  <si>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</si>
  <si>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</si>
  <si>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</si>
  <si>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</si>
  <si>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</si>
  <si>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</si>
  <si>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</si>
  <si>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</si>
  <si>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</si>
  <si>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</si>
  <si>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</si>
  <si>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</si>
  <si>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</si>
  <si>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</si>
  <si>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</si>
  <si>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</si>
  <si>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</si>
  <si>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</si>
  <si>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</si>
  <si>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</si>
  <si>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</si>
  <si>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</si>
  <si>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</si>
  <si>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</si>
  <si>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</si>
  <si>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</si>
  <si>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</si>
  <si>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</si>
  <si>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</si>
  <si>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</si>
  <si>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</si>
  <si>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</si>
  <si>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</si>
  <si>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</si>
  <si>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</si>
  <si>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</si>
  <si>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</si>
  <si>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</si>
  <si>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</si>
  <si>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</si>
  <si>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</si>
  <si>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</si>
  <si>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</si>
  <si>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</si>
  <si>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</si>
  <si>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</si>
  <si>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</si>
  <si>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</si>
  <si>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</si>
  <si>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</si>
  <si>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</si>
  <si>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</si>
  <si>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</si>
  <si>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</si>
  <si>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</si>
  <si>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</si>
  <si>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</si>
  <si>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</si>
  <si>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</si>
  <si>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</si>
  <si>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</si>
  <si>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</si>
  <si>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</si>
  <si>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</si>
  <si>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</si>
  <si>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</si>
  <si>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</si>
  <si>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</si>
  <si>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</si>
  <si>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</si>
  <si>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</si>
  <si>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</si>
  <si>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</si>
  <si>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</si>
  <si>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</si>
  <si>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</si>
  <si>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</si>
  <si>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</si>
  <si>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</si>
  <si>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</si>
  <si>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</si>
  <si>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</si>
  <si>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</si>
  <si>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</si>
  <si>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</si>
  <si>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</si>
  <si>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</si>
  <si>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</si>
  <si>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</si>
  <si>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</si>
  <si>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</si>
  <si>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</si>
  <si>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</si>
  <si>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</si>
  <si>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</si>
  <si>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</si>
  <si>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</si>
  <si>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</si>
  <si>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</si>
  <si>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</si>
  <si>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</si>
  <si>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</si>
  <si>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</si>
  <si>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</si>
  <si>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</si>
  <si>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</si>
  <si>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</si>
  <si>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</si>
  <si>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</si>
  <si>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</si>
  <si>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</si>
  <si>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</si>
  <si>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</si>
  <si>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</si>
  <si>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</si>
  <si>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</si>
  <si>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</si>
  <si>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</si>
  <si>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</si>
  <si>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</si>
  <si>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</si>
  <si>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</si>
  <si>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</si>
  <si>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</si>
  <si>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</si>
  <si>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</si>
  <si>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</si>
  <si>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</si>
  <si>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</si>
  <si>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</si>
  <si>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</si>
  <si>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</si>
  <si>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</si>
  <si>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</si>
  <si>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</si>
  <si>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</si>
  <si>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</si>
  <si>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</si>
  <si>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</si>
  <si>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</si>
  <si>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</si>
  <si>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</si>
  <si>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</si>
  <si>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</si>
  <si>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</si>
  <si>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</si>
  <si>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</si>
  <si>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</si>
  <si>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</si>
  <si>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</si>
  <si>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</si>
  <si>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</si>
  <si>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</si>
  <si>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</si>
  <si>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</si>
  <si>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</si>
  <si>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</si>
  <si>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</si>
  <si>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</si>
  <si>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</si>
  <si>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</si>
  <si>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</si>
  <si>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</si>
  <si>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</si>
  <si>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</si>
  <si>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</si>
  <si>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</si>
  <si>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</si>
  <si>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</si>
  <si>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</si>
  <si>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</si>
  <si>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</si>
  <si>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</si>
  <si>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</si>
  <si>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</si>
  <si>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</si>
  <si>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</si>
  <si>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</si>
  <si>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</si>
  <si>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</si>
  <si>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</si>
  <si>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</si>
  <si>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</si>
  <si>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</si>
  <si>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</si>
  <si>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</si>
  <si>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</si>
  <si>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</si>
  <si>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</si>
  <si>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</si>
  <si>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</si>
  <si>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</si>
  <si>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</si>
  <si>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</si>
  <si>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</si>
  <si>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</si>
  <si>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</si>
  <si>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</si>
  <si>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</si>
  <si>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</si>
  <si>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</si>
  <si>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</si>
  <si>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</si>
  <si>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</si>
  <si>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</si>
  <si>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</si>
  <si>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</si>
  <si>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</si>
  <si>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</si>
  <si>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</si>
  <si>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</si>
  <si>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</si>
  <si>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</si>
  <si>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</si>
  <si>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</si>
  <si>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</si>
  <si>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</si>
  <si>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</si>
  <si>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</si>
  <si>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</si>
  <si>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</si>
  <si>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</si>
  <si>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</si>
  <si>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</si>
  <si>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</si>
  <si>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</si>
  <si>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</si>
  <si>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</si>
  <si>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</si>
  <si>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</si>
  <si>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</si>
  <si>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</si>
  <si>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</si>
  <si>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</si>
  <si>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</si>
  <si>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</si>
  <si>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</si>
  <si>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</si>
  <si>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</si>
  <si>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</si>
  <si>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</si>
  <si>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</si>
  <si>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</si>
  <si>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</si>
  <si>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</si>
  <si>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</si>
  <si>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</si>
  <si>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</si>
  <si>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</si>
  <si>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</si>
  <si>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</si>
  <si>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</si>
  <si>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</si>
  <si>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</si>
  <si>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</si>
  <si>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</si>
  <si>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</si>
  <si>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</si>
  <si>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</si>
  <si>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</si>
  <si>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</si>
  <si>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</si>
  <si>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</si>
  <si>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</si>
  <si>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</si>
  <si>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</si>
  <si>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</si>
  <si>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</si>
  <si>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</si>
  <si>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</si>
  <si>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</si>
  <si>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</si>
  <si>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</si>
  <si>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</si>
  <si>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</si>
  <si>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</si>
  <si>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</si>
  <si>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</si>
  <si>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</si>
  <si>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</si>
  <si>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</si>
  <si>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</si>
  <si>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</si>
  <si>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</si>
  <si>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</si>
  <si>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</si>
  <si>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</si>
  <si>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</si>
  <si>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</si>
  <si>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</si>
  <si>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</si>
  <si>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</si>
  <si>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</si>
  <si>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</si>
  <si>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</si>
  <si>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</si>
  <si>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</si>
  <si>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</si>
  <si>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</si>
  <si>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</si>
  <si>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</si>
  <si>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</si>
  <si>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</si>
  <si>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</si>
  <si>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</si>
  <si>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</si>
  <si>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</si>
  <si>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</si>
  <si>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</si>
  <si>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</si>
  <si>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</si>
  <si>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</si>
  <si>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</si>
  <si>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</si>
  <si>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</si>
  <si>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</si>
  <si>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</si>
  <si>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</si>
  <si>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</si>
  <si>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</si>
  <si>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</si>
  <si>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</si>
  <si>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</si>
  <si>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</si>
  <si>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</si>
  <si>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</si>
  <si>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</si>
  <si>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</si>
  <si>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</si>
  <si>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</si>
  <si>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</si>
  <si>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</si>
  <si>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</si>
  <si>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</si>
  <si>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</si>
  <si>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</si>
  <si>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</si>
  <si>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</si>
  <si>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</si>
  <si>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</si>
  <si>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</si>
  <si>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</si>
  <si>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</si>
  <si>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</si>
  <si>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</si>
  <si>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</si>
  <si>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</si>
  <si>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</si>
  <si>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</si>
  <si>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</si>
  <si>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</si>
  <si>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</si>
  <si>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</si>
  <si>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</si>
  <si>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</si>
  <si>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</si>
  <si>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</si>
  <si>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</si>
  <si>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</si>
  <si>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</si>
  <si>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</si>
  <si>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</si>
  <si>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</si>
  <si>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</si>
  <si>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</si>
  <si>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</si>
  <si>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</si>
  <si>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</si>
  <si>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</si>
  <si>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</si>
  <si>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</si>
  <si>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</si>
  <si>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</si>
  <si>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</si>
  <si>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</si>
  <si>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</si>
  <si>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</si>
  <si>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</si>
  <si>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</si>
  <si>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</si>
  <si>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</si>
  <si>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</si>
  <si>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</si>
  <si>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</si>
  <si>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</si>
  <si>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</si>
  <si>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</si>
  <si>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</si>
  <si>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</si>
  <si>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</si>
  <si>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</si>
  <si>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</si>
  <si>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</si>
  <si>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</si>
  <si>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</si>
  <si>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</si>
  <si>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</si>
  <si>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</si>
  <si>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</si>
  <si>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</si>
  <si>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</si>
  <si>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</si>
  <si>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</si>
  <si>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</si>
  <si>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</si>
  <si>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</si>
  <si>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</si>
  <si>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</si>
  <si>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</si>
  <si>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</si>
  <si>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</si>
  <si>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</si>
  <si>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</si>
  <si>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</si>
  <si>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</si>
  <si>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</si>
  <si>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</si>
  <si>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</si>
  <si>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</si>
  <si>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</si>
  <si>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</si>
  <si>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</si>
  <si>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</si>
  <si>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</si>
  <si>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</si>
  <si>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</si>
  <si>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</si>
  <si>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</si>
  <si>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</si>
  <si>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</si>
  <si>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</si>
  <si>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</si>
  <si>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</si>
  <si>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</si>
  <si>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</si>
  <si>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</si>
  <si>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</si>
  <si>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</si>
  <si>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</si>
  <si>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</si>
  <si>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</si>
  <si>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</si>
  <si>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</si>
  <si>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</si>
  <si>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</si>
  <si>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</si>
  <si>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</si>
  <si>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</si>
  <si>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</si>
  <si>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</si>
  <si>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</si>
  <si>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</si>
  <si>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</si>
  <si>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</si>
  <si>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</si>
  <si>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</si>
  <si>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</si>
  <si>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</si>
  <si>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</si>
  <si>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</si>
  <si>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</si>
  <si>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</si>
  <si>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</si>
  <si>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</si>
  <si>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</si>
  <si>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</si>
  <si>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</si>
  <si>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</si>
  <si>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</si>
  <si>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</si>
  <si>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</si>
  <si>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</si>
  <si>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</si>
  <si>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</si>
  <si>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</si>
  <si>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</si>
  <si>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</si>
  <si>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</si>
  <si>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</si>
  <si>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</si>
  <si>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</si>
  <si>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</si>
  <si>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</si>
  <si>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</si>
  <si>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</si>
  <si>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</si>
  <si>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</si>
  <si>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</si>
  <si>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</si>
  <si>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</si>
  <si>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</si>
  <si>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</si>
  <si>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</si>
  <si>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</si>
  <si>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</si>
  <si>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</si>
  <si>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</si>
  <si>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</si>
  <si>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</si>
  <si>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</si>
  <si>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</si>
  <si>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</si>
  <si>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</si>
  <si>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</si>
  <si>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</si>
  <si>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</si>
  <si>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</si>
  <si>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</si>
  <si>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</si>
  <si>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</si>
  <si>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</si>
  <si>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</si>
  <si>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</si>
  <si>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</si>
  <si>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</si>
  <si>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</si>
  <si>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</si>
  <si>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</si>
  <si>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</si>
  <si>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</si>
  <si>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</si>
  <si>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</si>
  <si>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</si>
  <si>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</si>
  <si>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</si>
  <si>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</si>
  <si>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</si>
  <si>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</si>
  <si>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</si>
  <si>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</si>
  <si>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</si>
  <si>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</si>
  <si>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</si>
  <si>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</si>
  <si>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</si>
  <si>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</si>
  <si>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</si>
  <si>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</si>
  <si>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</si>
  <si>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</si>
  <si>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</si>
  <si>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</si>
  <si>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</si>
  <si>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</si>
  <si>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</si>
  <si>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</si>
  <si>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</si>
  <si>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</si>
  <si>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</si>
  <si>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</si>
  <si>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</si>
  <si>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</si>
  <si>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</si>
  <si>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</si>
  <si>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</si>
  <si>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</si>
  <si>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</si>
  <si>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</si>
  <si>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</si>
  <si>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</si>
  <si>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</si>
  <si>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</si>
  <si>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</si>
  <si>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</si>
  <si>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</si>
  <si>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</si>
  <si>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</si>
  <si>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</si>
  <si>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</si>
  <si>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</si>
  <si>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</si>
  <si>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</si>
  <si>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</si>
  <si>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</si>
  <si>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</si>
  <si>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</si>
  <si>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</si>
  <si>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</si>
  <si>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</si>
  <si>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</si>
  <si>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</si>
  <si>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</si>
  <si>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</si>
  <si>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</si>
  <si>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</si>
  <si>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</si>
  <si>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</si>
  <si>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</si>
  <si>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</si>
  <si>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</si>
  <si>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</si>
  <si>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</si>
  <si>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</si>
  <si>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</si>
  <si>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</si>
  <si>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</si>
  <si>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</si>
  <si>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</si>
  <si>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</si>
  <si>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</si>
  <si>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</si>
  <si>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</si>
  <si>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</si>
  <si>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</si>
  <si>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</si>
  <si>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</si>
  <si>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</si>
  <si>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</si>
  <si>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</si>
  <si>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</si>
  <si>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</si>
  <si>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</si>
  <si>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</si>
  <si>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</si>
  <si>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</si>
  <si>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</si>
  <si>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</si>
  <si>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</si>
  <si>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</si>
  <si>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</si>
  <si>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</si>
  <si>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</si>
  <si>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</si>
  <si>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</si>
  <si>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</si>
  <si>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</si>
  <si>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</si>
  <si>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</si>
  <si>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</si>
  <si>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</si>
  <si>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</si>
  <si>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</si>
  <si>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</si>
  <si>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</si>
  <si>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</si>
  <si>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</si>
  <si>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</si>
  <si>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</si>
  <si>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</si>
  <si>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</si>
  <si>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</si>
  <si>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</si>
  <si>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</si>
  <si>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</si>
  <si>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</si>
  <si>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</si>
  <si>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</si>
  <si>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</si>
  <si>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</si>
  <si>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</si>
  <si>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</si>
  <si>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</si>
  <si>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</si>
  <si>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</si>
  <si>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</si>
  <si>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</si>
  <si>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</si>
  <si>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</si>
  <si>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</si>
  <si>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</si>
  <si>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</si>
  <si>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</si>
  <si>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</si>
  <si>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</si>
  <si>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</si>
  <si>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</si>
  <si>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</si>
  <si>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</si>
  <si>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</si>
  <si>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</si>
  <si>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</si>
  <si>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</si>
  <si>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</si>
  <si>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</si>
  <si>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</si>
  <si>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</si>
  <si>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</si>
  <si>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</si>
  <si>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</si>
  <si>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</si>
  <si>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</si>
  <si>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</si>
  <si>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</si>
  <si>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</si>
  <si>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</si>
  <si>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</si>
  <si>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</si>
  <si>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</si>
  <si>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</si>
  <si>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</si>
  <si>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</si>
  <si>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</si>
  <si>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</si>
  <si>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</si>
  <si>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</si>
  <si>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</si>
  <si>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</si>
  <si>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</si>
  <si>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</si>
  <si>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</si>
  <si>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</si>
  <si>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</si>
  <si>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</si>
  <si>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</si>
  <si>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</si>
  <si>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</si>
  <si>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</si>
  <si>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</si>
  <si>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</si>
  <si>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</si>
  <si>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</si>
  <si>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</si>
  <si>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</si>
  <si>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</si>
  <si>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</si>
  <si>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</si>
  <si>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</si>
  <si>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</si>
  <si>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</si>
  <si>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</si>
  <si>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</si>
  <si>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</si>
  <si>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</si>
  <si>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</si>
  <si>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</si>
  <si>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</si>
  <si>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</si>
  <si>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</si>
  <si>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</si>
  <si>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</si>
  <si>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</si>
  <si>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</si>
  <si>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</si>
  <si>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</si>
  <si>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</si>
  <si>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</si>
  <si>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</si>
  <si>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</si>
  <si>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</si>
  <si>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</si>
  <si>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</si>
  <si>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</si>
  <si>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</si>
  <si>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</si>
  <si>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</si>
  <si>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</si>
  <si>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</si>
  <si>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</si>
  <si>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</si>
  <si>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</si>
  <si>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</si>
  <si>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</si>
  <si>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</si>
  <si>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</si>
  <si>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</si>
  <si>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</si>
  <si>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</si>
  <si>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</si>
  <si>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</si>
  <si>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</si>
  <si>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</si>
  <si>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</si>
  <si>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</si>
  <si>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</si>
  <si>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</si>
  <si>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</si>
  <si>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</si>
  <si>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</si>
  <si>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</si>
  <si>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</si>
  <si>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</si>
  <si>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</si>
  <si>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</si>
  <si>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</si>
  <si>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</si>
  <si>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</si>
  <si>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</si>
  <si>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</si>
  <si>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</si>
  <si>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</si>
  <si>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</si>
  <si>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</si>
  <si>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</si>
  <si>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</si>
  <si>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</si>
  <si>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</si>
  <si>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</si>
  <si>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</si>
  <si>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</si>
  <si>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</si>
  <si>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</si>
  <si>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</si>
  <si>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</si>
  <si>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</si>
  <si>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</si>
  <si>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</si>
  <si>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</si>
  <si>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</si>
  <si>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</si>
  <si>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</si>
  <si>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</si>
  <si>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</si>
  <si>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</si>
  <si>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</si>
  <si>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</si>
  <si>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</si>
  <si>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</si>
  <si>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</si>
  <si>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</si>
  <si>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</si>
  <si>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</si>
  <si>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</si>
  <si>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</si>
  <si>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</si>
  <si>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</si>
  <si>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</si>
  <si>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</si>
  <si>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</si>
  <si>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</si>
  <si>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</si>
  <si>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</si>
  <si>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</si>
  <si>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</si>
  <si>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</si>
  <si>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</si>
  <si>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</si>
  <si>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</si>
  <si>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</si>
  <si>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</si>
  <si>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</si>
  <si>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</si>
  <si>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</si>
  <si>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</si>
  <si>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</si>
  <si>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</si>
  <si>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</si>
  <si>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</si>
  <si>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</si>
  <si>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</si>
  <si>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</si>
  <si>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</si>
  <si>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</si>
  <si>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</si>
  <si>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</si>
  <si>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</si>
  <si>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</si>
  <si>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</si>
  <si>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</si>
  <si>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</si>
  <si>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</si>
  <si>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</si>
  <si>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</si>
  <si>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</si>
  <si>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</si>
  <si>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</si>
  <si>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</si>
  <si>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</si>
  <si>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</si>
  <si>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</si>
  <si>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</si>
  <si>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</si>
  <si>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</si>
  <si>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</si>
  <si>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</si>
  <si>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</si>
  <si>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</si>
  <si>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</si>
  <si>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</si>
  <si>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</si>
  <si>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</si>
  <si>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</si>
  <si>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</si>
  <si>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</si>
  <si>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</si>
  <si>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</si>
  <si>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</si>
  <si>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</si>
  <si>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</si>
  <si>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</si>
  <si>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</si>
  <si>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</si>
  <si>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</si>
  <si>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</si>
  <si>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</si>
  <si>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</si>
  <si>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</si>
  <si>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</si>
  <si>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</si>
  <si>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</si>
  <si>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</si>
  <si>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</si>
  <si>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</si>
  <si>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</si>
  <si>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</si>
  <si>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</si>
  <si>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</si>
  <si>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</si>
  <si>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</si>
  <si>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</si>
  <si>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</si>
  <si>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</si>
  <si>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</si>
  <si>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</si>
  <si>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</si>
  <si>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</si>
  <si>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</si>
  <si>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</si>
  <si>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</si>
  <si>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</si>
  <si>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</si>
  <si>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</si>
  <si>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</si>
  <si>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</si>
  <si>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</si>
  <si>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</si>
  <si>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</si>
  <si>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</si>
  <si>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</si>
  <si>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</si>
  <si>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</si>
  <si>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</si>
  <si>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</si>
  <si>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</si>
  <si>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</si>
  <si>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</si>
  <si>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</si>
  <si>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</si>
  <si>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</si>
  <si>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</si>
  <si>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</si>
  <si>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</si>
  <si>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</si>
  <si>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</si>
  <si>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</si>
  <si>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</si>
  <si>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</si>
  <si>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</si>
  <si>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</si>
  <si>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</si>
  <si>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</si>
  <si>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</si>
  <si>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</si>
  <si>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</si>
  <si>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</si>
  <si>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</si>
  <si>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</si>
  <si>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</si>
  <si>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</si>
  <si>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</si>
  <si>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</si>
  <si>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</si>
  <si>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</si>
  <si>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</si>
  <si>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</si>
  <si>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</si>
  <si>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</si>
  <si>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</si>
  <si>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</si>
  <si>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</si>
  <si>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</si>
  <si>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</si>
  <si>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</si>
  <si>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</si>
  <si>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</si>
  <si>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</si>
  <si>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</si>
  <si>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</si>
  <si>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</si>
  <si>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</si>
  <si>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</si>
  <si>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</si>
  <si>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</si>
  <si>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</si>
  <si>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</si>
  <si>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</si>
  <si>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</si>
  <si>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</si>
  <si>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</si>
  <si>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</si>
  <si>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</si>
  <si>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</si>
  <si>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</si>
  <si>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</si>
  <si>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</si>
  <si>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</si>
  <si>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</si>
  <si>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</si>
  <si>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</si>
  <si>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</si>
  <si>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</si>
  <si>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</si>
  <si>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</si>
  <si>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</si>
  <si>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</si>
  <si>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</si>
  <si>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</si>
  <si>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</si>
  <si>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</si>
  <si>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</si>
  <si>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</si>
  <si>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</si>
  <si>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</si>
  <si>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</si>
  <si>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</si>
  <si>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</si>
  <si>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</si>
  <si>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</si>
  <si>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</si>
  <si>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</si>
  <si>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</si>
  <si>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</si>
  <si>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</si>
  <si>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</si>
  <si>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</si>
  <si>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</si>
  <si>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</si>
  <si>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</si>
  <si>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</si>
  <si>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</si>
  <si>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</si>
  <si>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</si>
  <si>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</si>
  <si>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</si>
  <si>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</si>
  <si>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</si>
  <si>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</si>
  <si>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</si>
  <si>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</si>
  <si>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</si>
  <si>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</si>
  <si>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</si>
  <si>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</si>
  <si>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</si>
  <si>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</si>
  <si>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</si>
  <si>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</si>
  <si>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</si>
  <si>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</si>
  <si>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</si>
  <si>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</si>
  <si>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</si>
  <si>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</si>
  <si>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</si>
  <si>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</si>
  <si>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</si>
  <si>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</si>
  <si>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</si>
  <si>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</si>
  <si>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</si>
  <si>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</si>
  <si>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</si>
  <si>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</si>
  <si>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</si>
  <si>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</si>
  <si>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</si>
  <si>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</si>
  <si>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</si>
  <si>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</si>
  <si>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</si>
  <si>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</si>
  <si>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</si>
  <si>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</si>
  <si>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</si>
  <si>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</si>
  <si>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</si>
  <si>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</si>
  <si>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</si>
  <si>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</si>
  <si>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</si>
  <si>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</si>
  <si>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</si>
  <si>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</si>
  <si>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</si>
  <si>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</si>
  <si>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</si>
  <si>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</si>
  <si>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</si>
  <si>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</si>
  <si>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</si>
  <si>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</si>
  <si>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</si>
  <si>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</si>
  <si>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</si>
  <si>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</si>
  <si>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</si>
  <si>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</si>
  <si>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</si>
  <si>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</si>
  <si>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</si>
  <si>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</si>
  <si>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</si>
  <si>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</si>
  <si>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</si>
  <si>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</si>
  <si>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</si>
  <si>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</si>
  <si>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</si>
  <si>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</si>
  <si>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</si>
  <si>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</si>
  <si>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</si>
  <si>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</si>
  <si>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</si>
  <si>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</si>
  <si>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</si>
  <si>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</si>
  <si>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</si>
  <si>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</si>
  <si>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</si>
  <si>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</si>
  <si>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</si>
  <si>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</si>
  <si>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</si>
  <si>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</si>
  <si>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</si>
  <si>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</si>
  <si>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</si>
  <si>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</si>
  <si>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</si>
  <si>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</si>
  <si>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</si>
  <si>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</si>
  <si>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</si>
  <si>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</si>
  <si>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</si>
  <si>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</si>
  <si>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</si>
  <si>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</si>
  <si>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</si>
  <si>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</si>
  <si>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</si>
  <si>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</si>
  <si>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</si>
  <si>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</si>
  <si>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</si>
  <si>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</si>
  <si>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</si>
  <si>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</si>
  <si>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</si>
  <si>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</si>
  <si>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</si>
  <si>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</si>
  <si>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</si>
  <si>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</si>
  <si>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</si>
  <si>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</si>
  <si>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</si>
  <si>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</si>
  <si>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</si>
  <si>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</si>
  <si>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</si>
  <si>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</si>
  <si>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</si>
  <si>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</si>
  <si>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</si>
  <si>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</si>
  <si>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</si>
  <si>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</si>
  <si>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</si>
  <si>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</si>
  <si>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</si>
  <si>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</si>
  <si>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</si>
  <si>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</si>
  <si>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</si>
  <si>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</si>
  <si>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</si>
  <si>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</si>
  <si>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</si>
  <si>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</si>
  <si>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</si>
  <si>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</si>
  <si>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</si>
  <si>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</si>
  <si>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</si>
  <si>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</si>
  <si>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</si>
  <si>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</si>
  <si>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</si>
  <si>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</si>
  <si>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</si>
  <si>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</si>
  <si>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</si>
  <si>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</si>
  <si>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</si>
  <si>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</si>
  <si>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</si>
  <si>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</si>
  <si>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</si>
  <si>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</si>
  <si>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</si>
  <si>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</si>
  <si>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</si>
  <si>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</si>
  <si>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</si>
  <si>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</si>
  <si>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</si>
  <si>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</si>
  <si>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</si>
  <si>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</si>
  <si>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</si>
  <si>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</si>
  <si>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</si>
  <si>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</si>
  <si>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</si>
  <si>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</si>
  <si>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</si>
  <si>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</si>
  <si>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</si>
  <si>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</si>
  <si>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</si>
  <si>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</si>
  <si>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</si>
  <si>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</si>
  <si>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</si>
  <si>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</si>
  <si>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</si>
  <si>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</si>
  <si>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</si>
  <si>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</si>
  <si>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</si>
  <si>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</si>
  <si>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</si>
  <si>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</si>
  <si>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</si>
  <si>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</si>
  <si>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</si>
  <si>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</si>
  <si>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</si>
  <si>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</si>
  <si>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</si>
  <si>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</si>
  <si>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</si>
  <si>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</si>
  <si>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</si>
  <si>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</si>
  <si>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</si>
  <si>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</si>
  <si>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</si>
  <si>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</si>
  <si>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</si>
  <si>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</si>
  <si>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</si>
  <si>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</si>
  <si>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</si>
  <si>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</si>
  <si>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</si>
  <si>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</si>
  <si>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</si>
  <si>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</si>
  <si>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</si>
  <si>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</si>
  <si>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</si>
  <si>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</si>
  <si>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</si>
  <si>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</si>
  <si>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</si>
  <si>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</si>
  <si>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</si>
  <si>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</si>
  <si>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</si>
  <si>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</si>
  <si>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</si>
  <si>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</si>
  <si>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</si>
  <si>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</si>
  <si>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</si>
  <si>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</si>
  <si>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</si>
  <si>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</si>
  <si>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</si>
  <si>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</si>
  <si>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</si>
  <si>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</si>
  <si>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</si>
  <si>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</si>
  <si>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</si>
  <si>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</si>
  <si>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</si>
  <si>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</si>
  <si>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</si>
  <si>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</si>
  <si>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</si>
  <si>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</si>
  <si>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</si>
  <si>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</si>
  <si>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</si>
  <si>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</si>
  <si>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</si>
  <si>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</si>
  <si>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</si>
  <si>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</si>
  <si>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</si>
  <si>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</si>
  <si>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</si>
  <si>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</si>
  <si>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</si>
  <si>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</si>
  <si>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</si>
  <si>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</si>
  <si>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</si>
  <si>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</si>
  <si>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</si>
  <si>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</si>
  <si>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</si>
  <si>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</si>
  <si>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</si>
  <si>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</si>
  <si>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</si>
  <si>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</si>
  <si>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</si>
  <si>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</si>
  <si>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</si>
  <si>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</si>
  <si>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</si>
  <si>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</si>
  <si>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</si>
  <si>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</si>
  <si>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</si>
  <si>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</si>
  <si>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</si>
  <si>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</si>
  <si>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</si>
  <si>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</si>
  <si>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</si>
  <si>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</si>
  <si>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</si>
  <si>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</si>
  <si>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</si>
  <si>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</si>
  <si>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</si>
  <si>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</si>
  <si>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</si>
  <si>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</si>
  <si>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</si>
  <si>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</si>
  <si>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</si>
  <si>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</si>
  <si>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</si>
  <si>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</si>
  <si>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</si>
  <si>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</si>
  <si>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</si>
  <si>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</si>
  <si>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</si>
  <si>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</si>
  <si>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</si>
  <si>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</si>
  <si>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</si>
  <si>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</si>
  <si>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</si>
  <si>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</si>
  <si>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</si>
  <si>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</si>
  <si>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</si>
  <si>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</si>
  <si>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</si>
  <si>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</si>
  <si>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</si>
  <si>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</si>
  <si>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</si>
  <si>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</si>
  <si>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</si>
  <si>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</si>
  <si>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</si>
  <si>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</si>
  <si>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</si>
  <si>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</si>
  <si>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</si>
  <si>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</si>
  <si>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</si>
  <si>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</si>
  <si>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</si>
  <si>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</si>
  <si>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</si>
  <si>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</si>
  <si>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</si>
  <si>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</si>
  <si>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</si>
  <si>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</si>
  <si>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</si>
  <si>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</si>
  <si>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</si>
  <si>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</si>
  <si>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</si>
  <si>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</si>
  <si>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</si>
  <si>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</si>
  <si>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</si>
  <si>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</si>
  <si>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</si>
  <si>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</si>
  <si>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</si>
  <si>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</si>
  <si>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</si>
  <si>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</si>
  <si>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</si>
  <si>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</si>
  <si>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</si>
  <si>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</si>
  <si>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</si>
  <si>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</si>
  <si>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</si>
  <si>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</si>
  <si>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</si>
  <si>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</si>
  <si>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</si>
  <si>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</si>
  <si>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</si>
  <si>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</si>
  <si>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</si>
  <si>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</si>
  <si>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</si>
  <si>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</si>
  <si>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</si>
  <si>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</si>
  <si>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</si>
  <si>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</si>
  <si>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</si>
  <si>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</si>
  <si>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</si>
  <si>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</si>
  <si>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</si>
  <si>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</si>
  <si>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</si>
  <si>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</si>
  <si>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</si>
  <si>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</si>
  <si>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</si>
  <si>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</si>
  <si>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</si>
  <si>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</si>
  <si>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</si>
  <si>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</si>
  <si>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</si>
  <si>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</si>
  <si>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</si>
  <si>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</si>
  <si>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</si>
  <si>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</si>
  <si>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</si>
  <si>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</si>
  <si>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</si>
  <si>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</si>
  <si>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</si>
  <si>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</si>
  <si>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</si>
  <si>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</si>
  <si>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</si>
  <si>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</si>
  <si>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</si>
  <si>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</si>
  <si>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</si>
  <si>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</si>
  <si>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</si>
  <si>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</si>
  <si>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</si>
  <si>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</si>
  <si>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</si>
  <si>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</si>
  <si>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</si>
  <si>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</si>
  <si>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</si>
  <si>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</si>
  <si>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</si>
  <si>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</si>
  <si>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</si>
  <si>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</si>
  <si>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</si>
  <si>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</si>
  <si>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</si>
  <si>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</si>
  <si>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</si>
  <si>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</si>
  <si>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</si>
  <si>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</si>
  <si>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</si>
  <si>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</si>
  <si>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</si>
  <si>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</si>
  <si>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</si>
  <si>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</si>
  <si>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</si>
  <si>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</si>
  <si>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</si>
  <si>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</si>
  <si>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</si>
  <si>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</si>
  <si>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</si>
  <si>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</si>
  <si>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</si>
  <si>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</si>
  <si>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</si>
  <si>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</si>
  <si>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</si>
  <si>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</si>
  <si>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</si>
  <si>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</si>
  <si>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</si>
  <si>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</si>
  <si>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</si>
  <si>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</si>
  <si>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</si>
  <si>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</si>
  <si>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</si>
  <si>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</si>
  <si>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</si>
  <si>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</si>
  <si>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</si>
  <si>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</si>
  <si>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</si>
  <si>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</si>
  <si>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</si>
  <si>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</si>
  <si>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</si>
  <si>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</si>
  <si>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</si>
  <si>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</si>
  <si>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</si>
  <si>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</si>
  <si>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</si>
  <si>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</si>
  <si>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</si>
  <si>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</si>
  <si>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</si>
  <si>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</si>
  <si>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</si>
  <si>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</si>
  <si>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</si>
  <si>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</si>
  <si>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</si>
  <si>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</si>
  <si>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</si>
  <si>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</si>
  <si>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</si>
  <si>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</si>
  <si>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</si>
  <si>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</si>
  <si>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</si>
  <si>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</si>
  <si>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</si>
  <si>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</si>
  <si>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</si>
  <si>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</si>
  <si>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</si>
  <si>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</si>
  <si>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</si>
  <si>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</si>
  <si>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</si>
  <si>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</si>
  <si>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</si>
  <si>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</si>
  <si>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</si>
  <si>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</si>
  <si>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</si>
  <si>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</si>
  <si>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</si>
  <si>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</si>
  <si>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</si>
  <si>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</si>
  <si>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</si>
  <si>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</si>
  <si>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</si>
  <si>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</si>
  <si>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</si>
  <si>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</si>
  <si>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</si>
  <si>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</si>
  <si>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</si>
  <si>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</si>
  <si>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</si>
  <si>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</si>
  <si>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</si>
  <si>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</si>
  <si>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</si>
  <si>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</si>
  <si>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</si>
  <si>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</si>
  <si>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</si>
  <si>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</si>
  <si>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</si>
  <si>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</si>
  <si>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</si>
  <si>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</si>
  <si>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</si>
  <si>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</si>
  <si>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</si>
  <si>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</si>
  <si>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</si>
  <si>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</si>
  <si>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</si>
  <si>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</si>
  <si>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</si>
  <si>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</si>
  <si>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</si>
  <si>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</si>
  <si>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</si>
  <si>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</si>
  <si>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</si>
  <si>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</si>
  <si>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</si>
  <si>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</si>
  <si>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</si>
  <si>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</si>
  <si>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</si>
  <si>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</si>
  <si>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</si>
  <si>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</si>
  <si>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</si>
  <si>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</si>
  <si>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</si>
  <si>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</si>
  <si>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</si>
  <si>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</si>
  <si>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</si>
  <si>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</si>
  <si>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</si>
  <si>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</si>
  <si>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</si>
  <si>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</si>
  <si>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</si>
  <si>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</si>
  <si>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</si>
  <si>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</si>
  <si>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</si>
  <si>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</si>
  <si>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</si>
  <si>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</si>
  <si>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</si>
  <si>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</si>
  <si>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</si>
  <si>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</si>
  <si>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</si>
  <si>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</si>
  <si>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</si>
  <si>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</si>
  <si>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</si>
  <si>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</si>
  <si>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</si>
  <si>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</si>
  <si>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</si>
  <si>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</si>
  <si>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</si>
  <si>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</si>
  <si>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</si>
  <si>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</si>
  <si>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</si>
  <si>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</si>
  <si>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</si>
  <si>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</si>
  <si>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</si>
  <si>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</si>
  <si>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</si>
  <si>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</si>
  <si>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</si>
  <si>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</si>
  <si>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</si>
  <si>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</si>
  <si>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</si>
  <si>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</si>
  <si>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</si>
  <si>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</si>
  <si>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</si>
  <si>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</si>
  <si>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</si>
  <si>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</si>
  <si>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</si>
  <si>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</si>
  <si>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</si>
  <si>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</si>
  <si>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</si>
  <si>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</si>
  <si>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</si>
  <si>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</si>
  <si>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</si>
  <si>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</si>
  <si>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</si>
  <si>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</si>
  <si>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</si>
  <si>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</si>
  <si>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</si>
  <si>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</si>
  <si>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</si>
  <si>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</si>
  <si>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</si>
  <si>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</si>
  <si>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</si>
  <si>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</si>
  <si>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</si>
  <si>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</si>
  <si>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</si>
  <si>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</si>
  <si>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</si>
  <si>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</si>
  <si>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</si>
  <si>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</si>
  <si>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</si>
  <si>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</si>
  <si>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</si>
  <si>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</si>
  <si>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</si>
  <si>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</si>
  <si>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</si>
  <si>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</si>
  <si>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</si>
  <si>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</si>
  <si>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</si>
  <si>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</si>
  <si>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</si>
  <si>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</si>
  <si>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</si>
  <si>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</si>
  <si>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</si>
  <si>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</si>
  <si>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</si>
  <si>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</si>
  <si>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</si>
  <si>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</si>
  <si>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</si>
  <si>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</si>
  <si>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</si>
  <si>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</si>
  <si>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</si>
  <si>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</si>
  <si>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</si>
  <si>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</si>
  <si>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</si>
  <si>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</si>
  <si>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</si>
  <si>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</si>
  <si>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</si>
  <si>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</si>
  <si>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</si>
  <si>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</si>
  <si>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</si>
  <si>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</si>
  <si>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</si>
  <si>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</si>
  <si>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</si>
  <si>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</si>
  <si>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</si>
  <si>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</si>
  <si>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</si>
  <si>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</si>
  <si>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</si>
  <si>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</si>
  <si>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</si>
  <si>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</si>
  <si>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</si>
  <si>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</si>
  <si>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</si>
  <si>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</si>
  <si>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</si>
  <si>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</si>
  <si>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</si>
  <si>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</si>
  <si>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</si>
  <si>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</si>
  <si>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</si>
  <si>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</si>
  <si>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</si>
  <si>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</si>
  <si>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</si>
  <si>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</si>
  <si>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</si>
  <si>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</si>
  <si>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</si>
  <si>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</si>
  <si>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</si>
  <si>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</si>
  <si>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</si>
  <si>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</si>
  <si>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</si>
  <si>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</si>
  <si>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</si>
  <si>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</si>
  <si>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</si>
  <si>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</si>
  <si>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</si>
  <si>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</si>
  <si>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</si>
  <si>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</si>
  <si>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</si>
  <si>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</si>
  <si>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</si>
  <si>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</si>
  <si>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</si>
  <si>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</si>
  <si>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</si>
  <si>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</si>
  <si>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</si>
  <si>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</si>
  <si>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</si>
  <si>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</si>
  <si>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</si>
  <si>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</si>
  <si>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</si>
  <si>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</si>
  <si>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</si>
  <si>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</si>
  <si>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</si>
  <si>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</si>
  <si>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</si>
  <si>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</si>
  <si>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</si>
  <si>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</si>
  <si>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</si>
  <si>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</si>
  <si>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</si>
  <si>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</si>
  <si>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</si>
  <si>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</si>
  <si>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</si>
  <si>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</si>
  <si>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</si>
  <si>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</si>
  <si>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</si>
  <si>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</si>
  <si>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</si>
  <si>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</si>
  <si>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</si>
  <si>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</si>
  <si>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</si>
  <si>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</si>
  <si>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</si>
  <si>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</si>
  <si>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</si>
  <si>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</si>
  <si>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</si>
  <si>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</si>
  <si>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</si>
  <si>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</si>
  <si>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</si>
  <si>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</si>
  <si>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</si>
  <si>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</si>
  <si>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</si>
  <si>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</si>
  <si>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</si>
  <si>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</si>
  <si>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</si>
  <si>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</si>
  <si>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</si>
  <si>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</si>
  <si>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</si>
  <si>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</si>
  <si>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</si>
  <si>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</si>
  <si>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</si>
  <si>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</si>
  <si>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</si>
  <si>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</si>
  <si>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</si>
  <si>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</si>
  <si>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</si>
  <si>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</si>
  <si>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</si>
  <si>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</si>
  <si>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</si>
  <si>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</si>
  <si>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</si>
  <si>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</si>
  <si>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</si>
  <si>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</si>
  <si>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</si>
  <si>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</si>
  <si>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</si>
  <si>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</si>
  <si>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</si>
  <si>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</si>
  <si>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</si>
  <si>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</si>
  <si>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</si>
  <si>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</si>
  <si>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</si>
  <si>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</si>
  <si>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</si>
  <si>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</si>
  <si>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</si>
  <si>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</si>
  <si>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</si>
  <si>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</si>
  <si>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</si>
  <si>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</si>
  <si>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</si>
  <si>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</si>
  <si>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</si>
  <si>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</si>
  <si>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</si>
  <si>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</si>
  <si>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</si>
  <si>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</si>
  <si>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</si>
  <si>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</si>
  <si>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</si>
  <si>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</si>
  <si>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</si>
  <si>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</si>
  <si>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</si>
  <si>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</si>
  <si>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</si>
  <si>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</si>
  <si>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</si>
  <si>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</si>
  <si>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</si>
  <si>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</si>
  <si>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</si>
  <si>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</si>
  <si>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</si>
  <si>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</si>
  <si>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</si>
  <si>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</si>
  <si>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</si>
  <si>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</si>
  <si>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</si>
  <si>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</si>
  <si>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</si>
  <si>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</si>
  <si>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</si>
  <si>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</si>
  <si>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</si>
  <si>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</si>
  <si>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</si>
  <si>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</si>
  <si>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</si>
  <si>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</si>
  <si>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</si>
  <si>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</si>
  <si>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</si>
  <si>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</si>
  <si>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</si>
  <si>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</si>
  <si>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</si>
  <si>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</si>
  <si>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</si>
  <si>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</si>
  <si>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</si>
  <si>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</si>
  <si>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</si>
  <si>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</si>
  <si>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</si>
  <si>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</si>
  <si>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</si>
  <si>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</si>
  <si>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</si>
  <si>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</si>
  <si>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</si>
  <si>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</si>
  <si>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</si>
  <si>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</si>
  <si>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</si>
  <si>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</si>
  <si>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</si>
  <si>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</si>
  <si>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</si>
  <si>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</si>
  <si>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</si>
  <si>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</si>
  <si>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</si>
  <si>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</si>
  <si>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</si>
  <si>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</si>
  <si>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</si>
  <si>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</si>
  <si>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</si>
  <si>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</si>
  <si>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</si>
  <si>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</si>
  <si>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</si>
  <si>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</si>
  <si>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</si>
  <si>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</si>
  <si>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</si>
  <si>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</si>
  <si>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</si>
  <si>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</si>
  <si>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</si>
  <si>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</si>
  <si>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</si>
  <si>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</si>
  <si>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</si>
  <si>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</si>
  <si>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</si>
  <si>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</si>
  <si>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</si>
  <si>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</si>
  <si>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</si>
  <si>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</si>
  <si>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</si>
  <si>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</si>
  <si>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</si>
  <si>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</si>
  <si>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</si>
  <si>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</si>
  <si>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</si>
  <si>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</si>
  <si>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</si>
  <si>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</si>
  <si>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</si>
  <si>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</si>
  <si>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</si>
  <si>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</si>
  <si>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</si>
  <si>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</si>
  <si>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</si>
  <si>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</si>
  <si>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</si>
  <si>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</si>
  <si>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</si>
  <si>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</si>
  <si>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</si>
  <si>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</si>
  <si>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</si>
  <si>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</si>
  <si>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</si>
  <si>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</si>
  <si>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</si>
  <si>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</si>
  <si>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</si>
  <si>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</si>
  <si>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</si>
  <si>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</si>
  <si>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</si>
  <si>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</si>
  <si>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</si>
  <si>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</si>
  <si>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</si>
  <si>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</si>
  <si>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</si>
  <si>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</si>
  <si>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</si>
  <si>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</si>
  <si>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</si>
  <si>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</si>
  <si>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</si>
  <si>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</si>
  <si>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</si>
  <si>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</si>
  <si>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</si>
  <si>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</si>
  <si>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</si>
  <si>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</si>
  <si>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</si>
  <si>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</si>
  <si>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</si>
  <si>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</si>
  <si>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</si>
  <si>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</si>
  <si>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</si>
  <si>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</si>
  <si>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</si>
  <si>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</si>
  <si>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</si>
  <si>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</si>
  <si>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</si>
  <si>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</si>
  <si>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</si>
  <si>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</si>
  <si>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</si>
  <si>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</si>
  <si>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</si>
  <si>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</si>
  <si>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</si>
  <si>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</si>
  <si>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</si>
  <si>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</si>
  <si>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</si>
  <si>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</si>
  <si>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</si>
  <si>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</si>
  <si>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</si>
  <si>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</si>
  <si>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</si>
  <si>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</si>
  <si>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</si>
  <si>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</si>
  <si>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</si>
  <si>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</si>
  <si>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</si>
  <si>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</si>
  <si>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</si>
  <si>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</si>
  <si>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</si>
  <si>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</si>
  <si>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</si>
  <si>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</si>
  <si>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</si>
  <si>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</si>
  <si>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</si>
  <si>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</si>
  <si>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</si>
  <si>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</si>
  <si>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</si>
  <si>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</si>
  <si>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</si>
  <si>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</si>
  <si>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</si>
  <si>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</si>
  <si>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</si>
  <si>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</si>
  <si>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</si>
  <si>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</si>
  <si>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</si>
  <si>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</si>
  <si>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</si>
  <si>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</si>
  <si>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</si>
  <si>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</si>
  <si>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</si>
  <si>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</si>
  <si>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</si>
  <si>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</si>
  <si>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</si>
  <si>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</si>
  <si>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</si>
  <si>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</si>
  <si>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</si>
  <si>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</si>
  <si>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</si>
  <si>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</si>
  <si>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</si>
  <si>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</si>
  <si>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</si>
  <si>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</si>
  <si>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</si>
  <si>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</si>
  <si>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</si>
  <si>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</si>
  <si>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</si>
  <si>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</si>
  <si>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</si>
  <si>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</si>
  <si>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</si>
  <si>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</si>
  <si>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</si>
  <si>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</si>
  <si>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</si>
  <si>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</si>
  <si>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</si>
  <si>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</si>
  <si>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</si>
  <si>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</si>
  <si>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</si>
  <si>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</si>
  <si>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</si>
  <si>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</si>
  <si>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</si>
  <si>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</si>
  <si>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</si>
  <si>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</si>
  <si>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</si>
  <si>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</si>
  <si>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</si>
  <si>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</si>
  <si>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</si>
  <si>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</si>
  <si>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</si>
  <si>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</si>
  <si>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</si>
  <si>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</si>
  <si>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</si>
  <si>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</si>
  <si>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</si>
  <si>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</si>
  <si>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</si>
  <si>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</si>
  <si>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</si>
  <si>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</si>
  <si>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</si>
  <si>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</si>
  <si>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</si>
  <si>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</si>
  <si>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</si>
  <si>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</si>
  <si>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</si>
  <si>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</si>
  <si>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</si>
  <si>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</si>
  <si>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</si>
  <si>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</si>
  <si>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</si>
  <si>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</si>
  <si>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</si>
  <si>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</si>
  <si>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</si>
  <si>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</si>
  <si>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</si>
  <si>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</si>
  <si>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</si>
  <si>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</si>
  <si>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</si>
  <si>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</si>
  <si>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</si>
  <si>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</si>
  <si>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</si>
  <si>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</si>
  <si>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</si>
  <si>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</si>
  <si>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</si>
  <si>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</si>
  <si>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</si>
  <si>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</si>
  <si>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</si>
  <si>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</si>
  <si>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</si>
  <si>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</si>
  <si>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</si>
  <si>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</si>
  <si>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</si>
  <si>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</si>
  <si>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</si>
  <si>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</si>
  <si>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</si>
  <si>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</si>
  <si>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</si>
  <si>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</si>
  <si>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</si>
  <si>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</si>
  <si>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</si>
  <si>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</si>
  <si>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</si>
  <si>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</si>
  <si>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</si>
  <si>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</si>
  <si>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</si>
  <si>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</si>
  <si>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</si>
  <si>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</si>
  <si>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</si>
  <si>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</si>
  <si>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</si>
  <si>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</si>
  <si>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</si>
  <si>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</si>
  <si>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</si>
  <si>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</si>
  <si>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</si>
  <si>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</si>
  <si>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</si>
  <si>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</si>
  <si>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</si>
  <si>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</si>
  <si>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</si>
  <si>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</si>
  <si>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</si>
  <si>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</si>
  <si>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</si>
  <si>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</si>
  <si>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</si>
  <si>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</si>
  <si>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</si>
  <si>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</si>
  <si>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</si>
  <si>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</si>
  <si>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</si>
  <si>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</si>
  <si>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</si>
  <si>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</si>
  <si>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</si>
  <si>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</si>
  <si>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</si>
  <si>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</si>
  <si>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</si>
  <si>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</si>
  <si>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</si>
  <si>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</si>
  <si>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</si>
  <si>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</si>
  <si>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</si>
  <si>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</si>
  <si>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</si>
  <si>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</si>
  <si>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</si>
  <si>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</si>
  <si>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</si>
  <si>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</si>
  <si>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</si>
  <si>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</si>
  <si>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</si>
  <si>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</si>
  <si>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</si>
  <si>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</si>
  <si>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</si>
  <si>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</si>
  <si>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</si>
  <si>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</si>
  <si>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</si>
  <si>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</si>
  <si>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</si>
  <si>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</si>
  <si>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</si>
  <si>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</si>
  <si>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</si>
  <si>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</si>
  <si>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</si>
  <si>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</si>
  <si>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</si>
  <si>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</si>
  <si>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</si>
  <si>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</si>
  <si>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</si>
  <si>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</si>
  <si>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</si>
  <si>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</si>
  <si>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</si>
  <si>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</si>
  <si>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</si>
  <si>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</si>
  <si>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</si>
  <si>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</si>
  <si>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</si>
  <si>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</si>
  <si>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</si>
  <si>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</si>
  <si>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</si>
  <si>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</si>
  <si>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</si>
  <si>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</si>
  <si>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</si>
  <si>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</si>
  <si>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</si>
  <si>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</si>
  <si>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</si>
  <si>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</si>
  <si>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</si>
  <si>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</si>
  <si>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</si>
  <si>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</si>
  <si>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</si>
  <si>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</si>
  <si>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</si>
  <si>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</si>
  <si>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</si>
  <si>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</si>
  <si>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</si>
  <si>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</si>
  <si>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</si>
  <si>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</si>
  <si>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</si>
  <si>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</si>
  <si>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</si>
  <si>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</si>
  <si>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</si>
  <si>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</si>
  <si>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</si>
  <si>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</si>
  <si>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</si>
  <si>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</si>
  <si>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</si>
  <si>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</si>
  <si>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</si>
  <si>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</si>
  <si>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</si>
  <si>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</si>
  <si>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</si>
  <si>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</si>
  <si>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</si>
  <si>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</si>
  <si>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</si>
  <si>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</si>
  <si>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</si>
  <si>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</si>
  <si>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</si>
  <si>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</si>
  <si>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</si>
  <si>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</si>
  <si>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</si>
  <si>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</si>
  <si>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</si>
  <si>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</si>
  <si>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</si>
  <si>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</si>
  <si>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</si>
  <si>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</si>
  <si>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</si>
  <si>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</si>
  <si>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</si>
  <si>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</si>
  <si>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</si>
  <si>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</si>
  <si>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</si>
  <si>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</si>
  <si>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</si>
  <si>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</si>
  <si>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</si>
  <si>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</si>
  <si>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</si>
  <si>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</si>
  <si>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</si>
  <si>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</si>
  <si>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</si>
  <si>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</si>
  <si>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</si>
  <si>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</si>
  <si>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</si>
  <si>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</si>
  <si>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</si>
  <si>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</si>
  <si>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</si>
  <si>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</si>
  <si>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</si>
  <si>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</si>
  <si>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</si>
  <si>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</si>
  <si>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</si>
  <si>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</si>
  <si>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</si>
  <si>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</si>
  <si>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</si>
  <si>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</si>
  <si>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</si>
  <si>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</si>
  <si>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</si>
  <si>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</si>
  <si>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</si>
  <si>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</si>
  <si>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</si>
  <si>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</si>
  <si>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</si>
  <si>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</si>
  <si>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</si>
  <si>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</si>
  <si>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</si>
  <si>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</si>
  <si>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</si>
  <si>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</si>
  <si>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</si>
  <si>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</si>
  <si>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</si>
  <si>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</si>
  <si>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</si>
  <si>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</si>
  <si>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</si>
  <si>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</si>
  <si>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</si>
  <si>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</si>
  <si>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</si>
  <si>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</si>
  <si>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</si>
  <si>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</si>
  <si>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</si>
  <si>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</si>
  <si>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</si>
  <si>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</si>
  <si>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</si>
  <si>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</si>
  <si>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</si>
  <si>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</si>
  <si>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</si>
  <si>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</si>
  <si>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</si>
  <si>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</si>
  <si>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</si>
  <si>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</si>
  <si>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</si>
  <si>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</si>
  <si>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</si>
  <si>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</si>
  <si>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</si>
  <si>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</si>
  <si>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</si>
  <si>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</si>
  <si>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</si>
  <si>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</si>
  <si>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</si>
  <si>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</si>
  <si>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</si>
  <si>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</si>
  <si>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</si>
  <si>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</si>
  <si>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</si>
  <si>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</si>
  <si>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</si>
  <si>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</si>
  <si>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</si>
  <si>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</si>
  <si>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</si>
  <si>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</si>
  <si>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</si>
  <si>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</si>
  <si>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</si>
  <si>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</si>
  <si>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</si>
  <si>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</si>
  <si>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</si>
  <si>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</si>
  <si>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</si>
  <si>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</si>
  <si>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</si>
  <si>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</si>
  <si>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</si>
  <si>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</si>
  <si>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</si>
  <si>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</si>
  <si>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</si>
  <si>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</si>
  <si>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</si>
  <si>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</si>
  <si>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</si>
  <si>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</si>
  <si>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</si>
  <si>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</si>
  <si>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</si>
  <si>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</si>
  <si>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</si>
  <si>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</si>
  <si>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</si>
  <si>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</si>
  <si>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</si>
  <si>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</si>
  <si>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</si>
  <si>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</si>
  <si>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</si>
  <si>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</si>
  <si>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</si>
  <si>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</si>
  <si>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</si>
  <si>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</si>
  <si>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</si>
  <si>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</si>
  <si>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</si>
  <si>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</si>
  <si>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</si>
  <si>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</si>
  <si>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</si>
  <si>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</si>
  <si>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</si>
  <si>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</si>
  <si>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</si>
  <si>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</si>
  <si>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</si>
  <si>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</si>
  <si>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</si>
  <si>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</si>
  <si>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</si>
  <si>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</si>
  <si>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</si>
  <si>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</si>
  <si>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</si>
  <si>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</si>
  <si>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</si>
  <si>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</si>
  <si>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</si>
  <si>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</si>
  <si>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</si>
  <si>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</si>
  <si>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</si>
  <si>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</si>
  <si>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</si>
  <si>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</si>
  <si>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</si>
  <si>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</si>
  <si>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</si>
  <si>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</si>
  <si>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</si>
  <si>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</si>
  <si>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</si>
  <si>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</si>
  <si>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</si>
  <si>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</si>
  <si>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</si>
  <si>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</si>
  <si>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</si>
  <si>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</si>
  <si>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</si>
  <si>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</si>
  <si>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</si>
  <si>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</si>
  <si>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</si>
  <si>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</si>
  <si>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</si>
  <si>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</si>
  <si>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</si>
  <si>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</si>
  <si>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</si>
  <si>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</si>
  <si>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</si>
  <si>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</si>
  <si>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</si>
  <si>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</si>
  <si>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</si>
  <si>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</si>
  <si>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</si>
  <si>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</si>
  <si>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</si>
  <si>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</si>
  <si>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</si>
  <si>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</si>
  <si>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</si>
  <si>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</si>
  <si>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</si>
  <si>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</si>
  <si>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</si>
  <si>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</si>
  <si>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</si>
  <si>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</si>
  <si>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</si>
  <si>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</si>
  <si>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</si>
  <si>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</si>
  <si>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</si>
  <si>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</si>
  <si>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</si>
  <si>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</si>
  <si>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</si>
  <si>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</si>
  <si>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</si>
  <si>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</si>
  <si>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</si>
  <si>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</si>
  <si>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</si>
  <si>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</si>
  <si>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</si>
  <si>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</si>
  <si>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</si>
  <si>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</si>
  <si>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</si>
  <si>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</si>
  <si>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</si>
  <si>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</si>
  <si>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</si>
  <si>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</si>
  <si>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</si>
  <si>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</si>
  <si>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</si>
  <si>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</si>
  <si>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</si>
  <si>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</si>
  <si>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</si>
  <si>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</si>
  <si>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</si>
  <si>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</si>
  <si>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</si>
  <si>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</si>
  <si>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</si>
  <si>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</si>
  <si>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</si>
  <si>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</si>
  <si>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</si>
  <si>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</si>
  <si>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</si>
  <si>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</si>
  <si>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</si>
  <si>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</si>
  <si>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</si>
  <si>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</si>
  <si>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</si>
  <si>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</si>
  <si>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</si>
  <si>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</si>
  <si>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</si>
  <si>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</si>
  <si>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</si>
  <si>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</si>
  <si>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</si>
  <si>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</si>
  <si>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</si>
  <si>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</si>
  <si>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</si>
  <si>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</si>
  <si>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</si>
  <si>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</si>
  <si>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</si>
  <si>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</si>
  <si>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</si>
  <si>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</si>
  <si>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</si>
  <si>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</si>
  <si>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</si>
  <si>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</si>
  <si>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</si>
  <si>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</si>
  <si>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</si>
  <si>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</si>
  <si>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</si>
  <si>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</si>
  <si>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</si>
  <si>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</si>
  <si>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</si>
  <si>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</si>
  <si>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</si>
  <si>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</si>
  <si>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</si>
  <si>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</si>
  <si>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</si>
  <si>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</si>
  <si>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</si>
  <si>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</si>
  <si>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</si>
  <si>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</si>
  <si>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</si>
  <si>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</si>
  <si>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</si>
  <si>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</si>
  <si>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</si>
  <si>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</si>
  <si>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</si>
  <si>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</si>
  <si>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</si>
  <si>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</si>
  <si>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</si>
  <si>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</si>
  <si>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</si>
  <si>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</si>
  <si>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</si>
  <si>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</si>
  <si>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</si>
  <si>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</si>
  <si>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</si>
  <si>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</si>
  <si>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</si>
  <si>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</si>
  <si>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</si>
  <si>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</si>
  <si>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</si>
  <si>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</si>
  <si>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</si>
  <si>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</si>
  <si>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</si>
  <si>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</si>
  <si>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</si>
  <si>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</si>
  <si>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</si>
  <si>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</si>
  <si>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</si>
  <si>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</si>
  <si>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</si>
  <si>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</si>
  <si>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</si>
  <si>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</si>
  <si>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</si>
  <si>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</si>
  <si>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</si>
  <si>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</si>
  <si>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</si>
  <si>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</si>
  <si>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</si>
  <si>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</si>
  <si>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</si>
  <si>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</si>
  <si>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</si>
  <si>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</si>
  <si>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</si>
  <si>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</si>
  <si>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</si>
  <si>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</si>
  <si>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</si>
  <si>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</si>
  <si>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</si>
  <si>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</si>
  <si>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</si>
  <si>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</si>
  <si>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</si>
  <si>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</si>
  <si>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</si>
  <si>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</si>
  <si>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</si>
  <si>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</si>
  <si>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</si>
  <si>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</si>
  <si>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</si>
  <si>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</si>
  <si>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</si>
  <si>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</si>
  <si>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</si>
  <si>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</si>
  <si>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</si>
  <si>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</si>
  <si>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</si>
  <si>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</si>
  <si>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</si>
  <si>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</si>
  <si>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</si>
  <si>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</si>
  <si>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</si>
  <si>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</si>
  <si>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</si>
  <si>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</si>
  <si>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</si>
  <si>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</si>
  <si>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</si>
  <si>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</si>
  <si>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</si>
  <si>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</si>
  <si>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</si>
  <si>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</si>
  <si>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</si>
  <si>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</si>
  <si>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</si>
  <si>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</si>
  <si>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</si>
  <si>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</si>
  <si>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</si>
  <si>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</si>
  <si>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</si>
  <si>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</si>
  <si>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</si>
  <si>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</si>
  <si>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</si>
  <si>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</si>
  <si>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</si>
  <si>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</si>
  <si>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</si>
  <si>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</si>
  <si>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</si>
  <si>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</si>
  <si>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</si>
  <si>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</si>
  <si>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</si>
  <si>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</si>
  <si>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</si>
  <si>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</si>
  <si>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</si>
  <si>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</si>
  <si>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</si>
  <si>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</si>
  <si>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</si>
  <si>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</si>
  <si>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</si>
  <si>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</si>
  <si>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</si>
  <si>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</si>
  <si>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</si>
  <si>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</si>
  <si>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</si>
  <si>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</si>
  <si>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</si>
  <si>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</si>
  <si>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</si>
  <si>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</si>
  <si>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</si>
  <si>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</si>
  <si>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</si>
  <si>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</si>
  <si>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</si>
  <si>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</si>
  <si>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</si>
  <si>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</si>
  <si>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</si>
  <si>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</si>
  <si>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</si>
  <si>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</si>
  <si>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</si>
  <si>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</si>
  <si>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</si>
  <si>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</si>
  <si>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</si>
  <si>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</si>
  <si>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</si>
  <si>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</si>
  <si>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</si>
  <si>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</si>
  <si>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</si>
  <si>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</si>
  <si>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</si>
  <si>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</si>
  <si>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</si>
  <si>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</si>
  <si>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</si>
  <si>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</si>
  <si>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</si>
  <si>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</si>
  <si>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</si>
  <si>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</si>
  <si>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</si>
  <si>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</si>
  <si>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</si>
  <si>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</si>
  <si>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</si>
  <si>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</si>
  <si>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</si>
  <si>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</si>
  <si>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</si>
  <si>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</si>
  <si>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</si>
  <si>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</si>
  <si>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</si>
  <si>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</si>
  <si>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</si>
  <si>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</si>
  <si>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</si>
  <si>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</si>
  <si>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</si>
  <si>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</si>
  <si>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</si>
  <si>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</si>
  <si>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</si>
  <si>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</si>
  <si>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</si>
  <si>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</si>
  <si>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</si>
  <si>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</si>
  <si>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</si>
  <si>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</si>
  <si>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</si>
  <si>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</si>
  <si>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</si>
  <si>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</si>
  <si>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</si>
  <si>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</si>
  <si>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</si>
  <si>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</si>
  <si>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</si>
  <si>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</si>
  <si>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</si>
  <si>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</si>
  <si>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</si>
  <si>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</si>
  <si>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</si>
  <si>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</si>
  <si>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</si>
  <si>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</si>
  <si>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</si>
  <si>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</si>
  <si>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</si>
  <si>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</si>
  <si>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</si>
  <si>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</si>
  <si>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</si>
  <si>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</si>
  <si>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</si>
  <si>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</si>
  <si>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</si>
  <si>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</si>
  <si>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</si>
  <si>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</si>
  <si>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</si>
  <si>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</si>
  <si>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</si>
  <si>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</si>
  <si>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</si>
  <si>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</si>
  <si>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</si>
  <si>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</si>
  <si>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</si>
  <si>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</si>
  <si>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</si>
  <si>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</si>
  <si>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</si>
  <si>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</si>
  <si>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</si>
  <si>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</si>
  <si>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</si>
  <si>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</si>
  <si>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</si>
  <si>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</si>
  <si>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</si>
  <si>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</si>
  <si>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</si>
  <si>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</si>
  <si>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</si>
  <si>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</si>
  <si>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</si>
  <si>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</si>
  <si>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</si>
  <si>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</si>
  <si>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</si>
  <si>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</si>
  <si>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</si>
  <si>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</si>
  <si>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</si>
  <si>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</si>
  <si>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</si>
  <si>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</si>
  <si>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</si>
  <si>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</si>
  <si>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</si>
  <si>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</si>
  <si>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</si>
  <si>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</si>
  <si>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</si>
  <si>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</si>
  <si>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</si>
  <si>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</si>
  <si>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</si>
  <si>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</si>
  <si>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</si>
  <si>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</si>
  <si>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</si>
  <si>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</si>
  <si>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</si>
  <si>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</si>
  <si>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</si>
  <si>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</si>
  <si>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</si>
  <si>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</si>
  <si>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</si>
  <si>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</si>
  <si>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</si>
  <si>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</si>
  <si>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</si>
  <si>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</si>
  <si>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</si>
  <si>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</si>
  <si>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</si>
  <si>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</si>
  <si>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</si>
  <si>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</si>
  <si>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</si>
  <si>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</si>
  <si>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</si>
  <si>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</si>
  <si>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</si>
  <si>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</si>
  <si>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</si>
  <si>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</si>
  <si>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</si>
  <si>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</si>
  <si>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</si>
  <si>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</si>
  <si>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</si>
  <si>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</si>
  <si>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</si>
  <si>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</si>
  <si>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</si>
  <si>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</si>
  <si>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</si>
  <si>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</si>
  <si>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</si>
  <si>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</si>
  <si>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</si>
  <si>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</si>
  <si>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</si>
  <si>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</si>
  <si>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</si>
  <si>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</si>
  <si>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</si>
  <si>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</si>
  <si>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</si>
  <si>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</si>
  <si>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</si>
  <si>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</si>
  <si>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</si>
  <si>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</si>
  <si>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</si>
  <si>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</si>
  <si>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</si>
  <si>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</si>
  <si>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</si>
  <si>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</si>
  <si>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</si>
  <si>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</si>
  <si>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</si>
  <si>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</si>
  <si>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</si>
  <si>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</si>
  <si>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</si>
  <si>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</si>
  <si>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</si>
  <si>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</si>
  <si>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</si>
  <si>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</si>
  <si>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</si>
  <si>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</si>
  <si>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</si>
  <si>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</si>
  <si>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</si>
  <si>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</si>
  <si>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</si>
  <si>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</si>
  <si>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</si>
  <si>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</si>
  <si>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</si>
  <si>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</si>
  <si>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</si>
  <si>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</si>
  <si>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</si>
  <si>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</si>
  <si>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</si>
  <si>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</si>
  <si>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</si>
  <si>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</si>
  <si>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</si>
  <si>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</si>
  <si>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</si>
  <si>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</si>
  <si>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</si>
  <si>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</si>
  <si>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</si>
  <si>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</si>
  <si>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</si>
  <si>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</si>
  <si>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</si>
  <si>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</si>
  <si>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</si>
  <si>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</si>
  <si>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</si>
  <si>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</si>
  <si>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</si>
  <si>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</si>
  <si>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</si>
  <si>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</si>
  <si>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</si>
  <si>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</si>
  <si>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</si>
  <si>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</si>
  <si>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</si>
  <si>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</si>
  <si>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</si>
  <si>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</si>
  <si>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</si>
  <si>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</si>
  <si>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</si>
  <si>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</si>
  <si>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</si>
  <si>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</si>
  <si>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</si>
  <si>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</si>
  <si>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</si>
  <si>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</si>
  <si>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</si>
  <si>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</si>
  <si>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</si>
  <si>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</si>
  <si>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</si>
  <si>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</si>
  <si>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</si>
  <si>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</si>
  <si>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</si>
  <si>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</si>
  <si>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</si>
  <si>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</si>
  <si>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</si>
  <si>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</si>
  <si>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</si>
  <si>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</si>
  <si>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</si>
  <si>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</si>
  <si>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</si>
  <si>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</si>
  <si>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</si>
  <si>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</si>
  <si>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</si>
  <si>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</si>
  <si>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</si>
  <si>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</si>
  <si>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</si>
  <si>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</si>
  <si>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</si>
  <si>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</si>
  <si>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</si>
  <si>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</si>
  <si>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</si>
  <si>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</si>
  <si>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</si>
  <si>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</si>
  <si>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</si>
  <si>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</si>
  <si>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</si>
  <si>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</si>
  <si>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</si>
  <si>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</si>
  <si>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</si>
  <si>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</si>
  <si>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</si>
  <si>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</si>
  <si>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</si>
  <si>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</si>
  <si>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</si>
  <si>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</si>
  <si>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</si>
  <si>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</si>
  <si>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</si>
  <si>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</si>
  <si>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</si>
  <si>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</si>
  <si>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</si>
  <si>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</si>
  <si>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</si>
  <si>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</si>
  <si>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</si>
  <si>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</si>
  <si>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</si>
  <si>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</si>
  <si>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</si>
  <si>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</si>
  <si>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</si>
  <si>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</si>
  <si>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</si>
  <si>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</si>
  <si>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</si>
  <si>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</si>
  <si>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</si>
  <si>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</si>
  <si>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</si>
  <si>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</si>
  <si>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</si>
  <si>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</si>
  <si>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</si>
  <si>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</si>
  <si>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</si>
  <si>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</si>
  <si>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</si>
  <si>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</si>
  <si>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</si>
  <si>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</si>
  <si>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</si>
  <si>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</si>
  <si>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</si>
  <si>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</si>
  <si>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</si>
  <si>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</si>
  <si>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</si>
  <si>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</si>
  <si>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</si>
  <si>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</si>
  <si>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</si>
  <si>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</si>
  <si>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</si>
  <si>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</si>
  <si>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</si>
  <si>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</si>
  <si>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</si>
  <si>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</si>
  <si>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</si>
  <si>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</si>
  <si>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</si>
  <si>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</si>
  <si>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</si>
  <si>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</si>
  <si>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</si>
  <si>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</si>
  <si>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</si>
  <si>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</si>
  <si>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</si>
  <si>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</si>
  <si>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</si>
  <si>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</si>
  <si>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</si>
  <si>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</si>
  <si>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</si>
  <si>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</si>
  <si>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</si>
  <si>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</si>
  <si>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</si>
  <si>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</si>
  <si>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</si>
  <si>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</si>
  <si>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</si>
  <si>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</si>
  <si>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</si>
  <si>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</si>
  <si>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</si>
  <si>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</si>
  <si>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</si>
  <si>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</si>
  <si>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</si>
  <si>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</si>
  <si>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</si>
  <si>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</si>
  <si>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</si>
  <si>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</si>
  <si>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</si>
  <si>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</si>
  <si>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</si>
  <si>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</si>
  <si>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</si>
  <si>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</si>
  <si>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</si>
  <si>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</si>
  <si>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</si>
  <si>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</si>
  <si>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</si>
  <si>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</si>
  <si>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</si>
  <si>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</si>
  <si>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</si>
  <si>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</si>
  <si>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</si>
  <si>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</si>
  <si>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</si>
  <si>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</si>
  <si>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</si>
  <si>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</si>
  <si>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</si>
  <si>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</si>
  <si>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</si>
  <si>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</si>
  <si>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</si>
  <si>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</si>
  <si>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</si>
  <si>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</si>
  <si>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</si>
  <si>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</si>
  <si>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</si>
  <si>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</si>
  <si>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</si>
  <si>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</si>
  <si>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</si>
  <si>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</si>
  <si>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</si>
  <si>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</si>
  <si>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</si>
  <si>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</si>
  <si>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</si>
  <si>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</si>
  <si>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</si>
  <si>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</si>
  <si>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</si>
  <si>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</si>
  <si>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</si>
  <si>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</si>
  <si>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</si>
  <si>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</si>
  <si>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</si>
  <si>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</si>
  <si>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</si>
  <si>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</si>
  <si>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</si>
  <si>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</si>
  <si>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</si>
  <si>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</si>
  <si>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</si>
  <si>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</si>
  <si>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</si>
  <si>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</si>
  <si>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</si>
  <si>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</si>
  <si>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</si>
  <si>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</si>
  <si>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</si>
  <si>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</si>
  <si>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</si>
  <si>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</si>
  <si>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</si>
  <si>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</si>
  <si>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</si>
  <si>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</si>
  <si>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</si>
  <si>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</si>
  <si>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</si>
  <si>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</si>
  <si>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</si>
  <si>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</si>
  <si>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</si>
  <si>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</si>
  <si>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</si>
  <si>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</si>
  <si>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</si>
  <si>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</si>
  <si>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</si>
  <si>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</si>
  <si>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</si>
  <si>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</si>
  <si>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</si>
  <si>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</si>
  <si>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</si>
  <si>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</si>
  <si>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</si>
  <si>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</si>
  <si>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</si>
  <si>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</si>
  <si>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</si>
  <si>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</si>
  <si>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</si>
  <si>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</si>
  <si>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</si>
  <si>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</si>
  <si>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</si>
  <si>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</si>
  <si>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</si>
  <si>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</si>
  <si>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</si>
  <si>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</si>
  <si>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</si>
  <si>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</si>
  <si>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</si>
  <si>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</si>
  <si>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</si>
  <si>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</si>
  <si>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</si>
  <si>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</si>
  <si>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</si>
  <si>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</si>
  <si>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</si>
  <si>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</si>
  <si>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</si>
  <si>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</si>
  <si>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</si>
  <si>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</si>
  <si>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</si>
  <si>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</si>
  <si>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</si>
  <si>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</si>
  <si>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</si>
  <si>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</si>
  <si>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</si>
  <si>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</si>
  <si>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</si>
  <si>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</si>
  <si>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</si>
  <si>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</si>
  <si>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</si>
  <si>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</si>
  <si>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</si>
  <si>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</si>
  <si>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</si>
  <si>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</si>
  <si>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</si>
  <si>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</si>
  <si>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</si>
  <si>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</si>
  <si>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</si>
  <si>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</si>
  <si>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</si>
  <si>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</si>
  <si>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</si>
  <si>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</si>
  <si>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</si>
  <si>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</si>
  <si>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</si>
  <si>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</si>
  <si>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</si>
  <si>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</si>
  <si>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</si>
  <si>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</si>
  <si>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</si>
  <si>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</si>
  <si>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</si>
  <si>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</si>
  <si>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</si>
  <si>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</si>
  <si>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</si>
  <si>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</si>
  <si>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</si>
  <si>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</si>
  <si>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</si>
  <si>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</si>
  <si>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</si>
  <si>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</si>
  <si>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</si>
  <si>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</si>
  <si>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</si>
  <si>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</si>
  <si>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</si>
  <si>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</si>
  <si>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</si>
  <si>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</si>
  <si>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</si>
  <si>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</si>
  <si>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</si>
  <si>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</si>
  <si>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</si>
  <si>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</si>
  <si>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</si>
  <si>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</si>
  <si>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</si>
  <si>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</si>
  <si>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</si>
  <si>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</si>
  <si>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</si>
  <si>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</si>
  <si>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</si>
  <si>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</si>
  <si>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</si>
  <si>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</si>
  <si>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</si>
  <si>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</si>
  <si>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</si>
  <si>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</si>
  <si>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</si>
  <si>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</si>
  <si>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</si>
  <si>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</si>
  <si>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</si>
  <si>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</si>
  <si>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</si>
  <si>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</si>
  <si>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</si>
  <si>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</si>
  <si>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</si>
  <si>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</si>
  <si>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</si>
  <si>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</si>
  <si>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</si>
  <si>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</si>
  <si>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</si>
  <si>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</si>
  <si>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</si>
  <si>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</si>
  <si>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</si>
  <si>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</si>
  <si>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</si>
  <si>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</si>
  <si>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</si>
  <si>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</si>
  <si>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</si>
  <si>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</si>
  <si>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</si>
  <si>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</si>
  <si>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</si>
  <si>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</si>
  <si>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</si>
  <si>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</si>
  <si>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</si>
  <si>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</si>
  <si>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</si>
  <si>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</si>
  <si>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</si>
  <si>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</si>
  <si>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</si>
  <si>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</si>
  <si>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</si>
  <si>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</si>
  <si>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</si>
  <si>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</si>
  <si>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</si>
  <si>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</si>
  <si>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</si>
  <si>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</si>
  <si>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</si>
  <si>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</si>
  <si>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</si>
  <si>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</si>
  <si>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</si>
  <si>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</si>
  <si>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</si>
  <si>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</si>
  <si>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</si>
  <si>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</si>
  <si>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</si>
  <si>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</si>
  <si>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</si>
  <si>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</si>
  <si>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</si>
  <si>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</si>
  <si>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</si>
  <si>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</si>
  <si>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</si>
  <si>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</si>
  <si>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</si>
  <si>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</si>
  <si>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</si>
  <si>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</si>
  <si>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</si>
  <si>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</si>
  <si>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</si>
  <si>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</si>
  <si>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</si>
  <si>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</si>
  <si>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</si>
  <si>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</si>
  <si>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</si>
  <si>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</si>
  <si>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</si>
  <si>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</si>
  <si>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</si>
  <si>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</si>
  <si>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</si>
  <si>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</si>
  <si>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</si>
  <si>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</si>
  <si>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</si>
  <si>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</si>
  <si>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</si>
  <si>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</si>
  <si>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</si>
  <si>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</si>
  <si>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</si>
  <si>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</si>
  <si>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</si>
  <si>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</si>
  <si>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</si>
  <si>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</si>
  <si>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</si>
  <si>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</si>
  <si>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</si>
  <si>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</si>
  <si>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</si>
  <si>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</si>
  <si>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</si>
  <si>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</si>
  <si>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</si>
  <si>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</si>
  <si>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</si>
  <si>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</si>
  <si>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</si>
  <si>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</si>
  <si>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</si>
  <si>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</si>
  <si>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</si>
  <si>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</si>
  <si>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</si>
  <si>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</si>
  <si>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</si>
  <si>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</si>
  <si>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</si>
  <si>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</si>
  <si>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</si>
  <si>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</si>
  <si>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</si>
  <si>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</si>
  <si>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</si>
  <si>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</si>
  <si>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</si>
  <si>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</si>
  <si>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</si>
  <si>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</si>
  <si>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</si>
  <si>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</si>
  <si>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</si>
  <si>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</si>
  <si>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</si>
  <si>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</si>
  <si>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</si>
  <si>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</si>
  <si>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</si>
  <si>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</si>
  <si>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</si>
  <si>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</si>
  <si>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</si>
  <si>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</si>
  <si>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</si>
  <si>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</si>
  <si>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</si>
  <si>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</si>
  <si>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</si>
  <si>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</si>
  <si>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</si>
  <si>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</si>
  <si>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</si>
  <si>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</si>
  <si>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</si>
  <si>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</si>
  <si>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</si>
  <si>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</si>
  <si>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</si>
  <si>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</si>
  <si>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</si>
  <si>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</si>
  <si>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</si>
  <si>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</si>
  <si>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</si>
  <si>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</si>
  <si>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</si>
  <si>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</si>
  <si>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</si>
  <si>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</si>
  <si>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</si>
  <si>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</si>
  <si>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</si>
  <si>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</si>
  <si>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</si>
  <si>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</si>
  <si>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</si>
  <si>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</si>
  <si>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</si>
  <si>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</si>
  <si>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</si>
  <si>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</si>
  <si>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</si>
  <si>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</si>
  <si>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</si>
  <si>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</si>
  <si>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</si>
  <si>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</si>
  <si>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</si>
  <si>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</si>
  <si>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</si>
  <si>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</si>
  <si>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</si>
  <si>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</si>
  <si>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</si>
  <si>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</si>
  <si>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</si>
  <si>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</si>
  <si>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</si>
  <si>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</si>
  <si>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</si>
  <si>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</si>
  <si>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</si>
  <si>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</si>
  <si>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</si>
  <si>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</si>
  <si>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</si>
  <si>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</si>
  <si>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</si>
  <si>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</si>
  <si>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</si>
  <si>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</si>
  <si>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</si>
  <si>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</si>
  <si>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</si>
  <si>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</si>
  <si>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</si>
  <si>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</si>
  <si>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</si>
  <si>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</si>
  <si>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</si>
  <si>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</si>
  <si>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</si>
  <si>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</si>
  <si>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</si>
  <si>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</si>
  <si>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</si>
  <si>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</si>
  <si>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</si>
  <si>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</si>
  <si>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</si>
  <si>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</si>
  <si>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</si>
  <si>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</si>
  <si>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</si>
  <si>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</si>
  <si>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</si>
  <si>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</si>
  <si>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</si>
  <si>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</si>
  <si>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</si>
  <si>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</si>
  <si>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</si>
  <si>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</si>
  <si>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</si>
  <si>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</si>
  <si>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</si>
  <si>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</si>
  <si>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</si>
  <si>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</si>
  <si>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</si>
  <si>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</si>
  <si>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</si>
  <si>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</si>
  <si>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</si>
  <si>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</si>
  <si>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</si>
  <si>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</si>
  <si>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</si>
  <si>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</si>
  <si>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</si>
  <si>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</si>
  <si>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</si>
  <si>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</si>
  <si>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</si>
  <si>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</si>
  <si>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</si>
  <si>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</si>
  <si>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</si>
  <si>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</si>
  <si>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</si>
  <si>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</si>
  <si>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</si>
  <si>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</si>
  <si>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</si>
  <si>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</si>
  <si>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</si>
  <si>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</si>
  <si>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</si>
  <si>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</si>
  <si>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</si>
  <si>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</si>
  <si>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</si>
  <si>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</si>
  <si>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</si>
  <si>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</si>
  <si>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</si>
  <si>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</si>
  <si>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</si>
  <si>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</si>
  <si>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</si>
  <si>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</si>
  <si>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</si>
  <si>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</si>
  <si>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</si>
  <si>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</si>
  <si>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</si>
  <si>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</si>
  <si>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</si>
  <si>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</si>
  <si>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</si>
  <si>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</si>
  <si>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</si>
  <si>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</si>
  <si>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</si>
  <si>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</si>
  <si>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</si>
  <si>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</si>
  <si>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</si>
  <si>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</si>
  <si>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</si>
  <si>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</si>
  <si>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</si>
  <si>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</si>
  <si>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</si>
  <si>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</si>
  <si>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</si>
  <si>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</si>
  <si>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</si>
  <si>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</si>
  <si>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</si>
  <si>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</si>
  <si>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</si>
  <si>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</si>
  <si>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</si>
  <si>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</si>
  <si>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</si>
  <si>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</si>
  <si>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</si>
  <si>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</si>
  <si>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</si>
  <si>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</si>
  <si>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</si>
  <si>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</si>
  <si>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</si>
  <si>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</si>
  <si>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</si>
  <si>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</si>
  <si>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</si>
  <si>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</si>
  <si>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</si>
  <si>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</si>
  <si>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</si>
  <si>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</si>
  <si>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</si>
  <si>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</si>
  <si>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</si>
  <si>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</si>
  <si>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</si>
  <si>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</si>
  <si>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</si>
  <si>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</si>
  <si>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</si>
  <si>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</si>
  <si>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</si>
  <si>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</si>
  <si>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</si>
  <si>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</si>
  <si>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</si>
  <si>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</si>
  <si>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</si>
  <si>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</si>
  <si>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</si>
  <si>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</si>
  <si>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</si>
  <si>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</si>
  <si>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</si>
  <si>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</si>
  <si>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</si>
  <si>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</si>
  <si>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</si>
  <si>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</si>
  <si>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</si>
  <si>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</si>
  <si>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</si>
  <si>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</si>
  <si>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</si>
  <si>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</si>
  <si>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</si>
  <si>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</si>
  <si>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</si>
  <si>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</si>
  <si>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</si>
  <si>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</si>
  <si>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</si>
  <si>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</si>
  <si>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</si>
  <si>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</si>
  <si>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</si>
  <si>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</si>
  <si>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</si>
  <si>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</si>
  <si>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</si>
  <si>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</si>
  <si>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</si>
  <si>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</si>
  <si>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</si>
  <si>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</si>
  <si>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</si>
  <si>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</si>
  <si>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</si>
  <si>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</si>
  <si>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</si>
  <si>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</si>
  <si>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</si>
  <si>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</si>
  <si>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</si>
  <si>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</si>
  <si>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</si>
  <si>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</si>
  <si>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</si>
  <si>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</si>
  <si>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</si>
  <si>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</si>
  <si>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</si>
  <si>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</si>
  <si>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</si>
  <si>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</si>
  <si>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</si>
  <si>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</si>
  <si>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</si>
  <si>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</si>
  <si>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</si>
  <si>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</si>
  <si>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</si>
  <si>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</si>
  <si>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</si>
  <si>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</si>
  <si>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</si>
  <si>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</si>
  <si>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</si>
  <si>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</si>
  <si>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</si>
  <si>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</si>
  <si>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</si>
  <si>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</si>
  <si>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</si>
  <si>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</si>
  <si>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</si>
  <si>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</si>
  <si>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</si>
  <si>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</si>
  <si>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</si>
  <si>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</si>
  <si>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</si>
  <si>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</si>
  <si>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</si>
  <si>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</si>
  <si>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</si>
  <si>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</si>
  <si>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</si>
  <si>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</si>
  <si>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</si>
  <si>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</si>
  <si>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</si>
  <si>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</si>
  <si>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</si>
  <si>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</si>
  <si>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</si>
  <si>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</si>
  <si>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</si>
  <si>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</si>
  <si>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</si>
  <si>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</si>
  <si>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</si>
  <si>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</si>
  <si>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</si>
  <si>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</si>
  <si>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</si>
  <si>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</si>
  <si>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</si>
  <si>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</si>
  <si>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</si>
  <si>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</si>
  <si>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</si>
  <si>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</si>
  <si>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</si>
  <si>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</si>
  <si>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</si>
  <si>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</si>
  <si>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</si>
  <si>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</si>
  <si>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</si>
  <si>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</si>
  <si>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</si>
  <si>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</si>
  <si>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</si>
  <si>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</si>
  <si>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</si>
  <si>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</si>
  <si>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</si>
  <si>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</si>
  <si>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</si>
  <si>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</si>
  <si>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</si>
  <si>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</si>
  <si>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</si>
  <si>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</si>
  <si>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</si>
  <si>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</si>
  <si>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</si>
  <si>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</si>
  <si>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</si>
  <si>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</si>
  <si>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</si>
  <si>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</si>
  <si>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</si>
  <si>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</si>
  <si>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</si>
  <si>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</si>
  <si>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</si>
  <si>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</si>
  <si>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</si>
  <si>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</si>
  <si>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</si>
  <si>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</si>
  <si>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</si>
  <si>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</si>
  <si>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</si>
  <si>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</si>
  <si>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</si>
  <si>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</si>
  <si>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</si>
  <si>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</si>
  <si>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</si>
  <si>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</si>
  <si>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</si>
  <si>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</si>
  <si>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</si>
  <si>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</si>
  <si>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</si>
  <si>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</si>
  <si>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</si>
  <si>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</si>
  <si>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</si>
  <si>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</si>
  <si>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</si>
  <si>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</si>
  <si>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</si>
  <si>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</si>
  <si>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</si>
  <si>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</si>
  <si>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</si>
  <si>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</si>
  <si>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</si>
  <si>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</si>
  <si>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</si>
  <si>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</si>
  <si>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</si>
  <si>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</si>
  <si>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</si>
  <si>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</si>
  <si>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</si>
  <si>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</si>
  <si>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</si>
  <si>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</si>
  <si>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</si>
  <si>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</si>
  <si>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</si>
  <si>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</si>
  <si>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</si>
  <si>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</si>
  <si>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</si>
  <si>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</si>
  <si>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</si>
  <si>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</si>
  <si>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</si>
  <si>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</si>
  <si>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</si>
  <si>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</si>
  <si>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</si>
  <si>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</si>
  <si>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</si>
  <si>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</si>
  <si>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</si>
  <si>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</si>
  <si>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</si>
  <si>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</si>
  <si>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</si>
  <si>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</si>
  <si>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</si>
  <si>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</si>
  <si>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</si>
  <si>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</si>
  <si>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</si>
  <si>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</si>
  <si>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</si>
  <si>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</si>
  <si>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</si>
  <si>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</si>
  <si>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</si>
  <si>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</si>
  <si>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</si>
  <si>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</si>
  <si>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</si>
  <si>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</si>
  <si>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</si>
  <si>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</si>
  <si>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</si>
  <si>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</si>
  <si>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</si>
  <si>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</si>
  <si>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</si>
  <si>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</si>
  <si>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</si>
  <si>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</si>
  <si>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</si>
  <si>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</si>
  <si>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</si>
  <si>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</si>
  <si>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</si>
  <si>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</si>
  <si>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</si>
  <si>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</si>
  <si>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</si>
  <si>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</si>
  <si>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</si>
  <si>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</si>
  <si>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</si>
  <si>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</si>
  <si>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</si>
  <si>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</si>
  <si>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</si>
  <si>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</si>
  <si>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</si>
  <si>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</si>
  <si>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</si>
  <si>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</si>
  <si>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</si>
  <si>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</si>
  <si>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</si>
  <si>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</si>
  <si>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</si>
  <si>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</si>
  <si>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</si>
  <si>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</si>
  <si>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</si>
  <si>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</si>
  <si>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</si>
  <si>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</si>
  <si>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</si>
  <si>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</si>
  <si>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</si>
  <si>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</si>
  <si>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</si>
  <si>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</si>
  <si>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</si>
  <si>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</si>
  <si>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</si>
  <si>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</si>
  <si>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</si>
  <si>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</si>
  <si>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</si>
  <si>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</si>
  <si>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</si>
  <si>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</si>
  <si>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</si>
  <si>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</si>
  <si>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</si>
  <si>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</si>
  <si>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</si>
  <si>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</si>
  <si>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</si>
  <si>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</si>
  <si>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</si>
  <si>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</si>
  <si>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</si>
  <si>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</si>
  <si>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</si>
  <si>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</si>
  <si>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</si>
  <si>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</si>
  <si>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</si>
  <si>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</si>
  <si>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</si>
  <si>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</si>
  <si>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</si>
  <si>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</si>
  <si>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</si>
  <si>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</si>
  <si>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</si>
  <si>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</si>
  <si>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</si>
  <si>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</si>
  <si>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</si>
  <si>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</si>
  <si>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</si>
  <si>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</si>
  <si>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</si>
  <si>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</si>
  <si>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</si>
  <si>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</si>
  <si>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</si>
  <si>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</si>
  <si>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</si>
  <si>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</si>
  <si>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</si>
  <si>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</si>
  <si>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</si>
  <si>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</si>
  <si>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</si>
  <si>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</si>
  <si>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</si>
  <si>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</si>
  <si>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</si>
  <si>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</si>
  <si>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</si>
  <si>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</si>
  <si>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</si>
  <si>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</si>
  <si>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</si>
  <si>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</si>
  <si>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</si>
  <si>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</si>
  <si>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</si>
  <si>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</si>
  <si>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</si>
  <si>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</si>
  <si>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</si>
  <si>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</si>
  <si>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</si>
  <si>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</si>
  <si>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</si>
  <si>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</si>
  <si>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</si>
  <si>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</si>
  <si>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</si>
  <si>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</si>
  <si>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</si>
  <si>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</si>
  <si>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</si>
  <si>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</si>
  <si>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</si>
  <si>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</si>
  <si>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</si>
  <si>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</si>
  <si>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</si>
  <si>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</si>
  <si>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</si>
  <si>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</si>
  <si>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</si>
  <si>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</si>
  <si>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</si>
  <si>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</si>
  <si>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</si>
  <si>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</si>
  <si>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</si>
  <si>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</si>
  <si>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</si>
  <si>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</si>
  <si>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</si>
  <si>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</si>
  <si>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</si>
  <si>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</si>
  <si>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</si>
  <si>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</si>
  <si>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</si>
  <si>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</si>
  <si>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</si>
  <si>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</si>
  <si>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</si>
  <si>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</si>
  <si>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</si>
  <si>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</si>
  <si>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</si>
  <si>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</si>
  <si>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</si>
  <si>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</si>
  <si>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</si>
  <si>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</si>
  <si>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</si>
  <si>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</si>
  <si>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</si>
  <si>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</si>
  <si>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</si>
  <si>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</si>
  <si>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</si>
  <si>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</si>
  <si>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</si>
  <si>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</si>
  <si>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</si>
  <si>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</si>
  <si>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</si>
  <si>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</si>
  <si>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</si>
  <si>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</si>
  <si>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</si>
  <si>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</si>
  <si>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</si>
  <si>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</si>
  <si>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</si>
  <si>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</si>
  <si>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</si>
  <si>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</si>
  <si>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</si>
  <si>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</si>
  <si>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</si>
  <si>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</si>
  <si>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</si>
  <si>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</si>
  <si>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</si>
  <si>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</si>
  <si>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</si>
  <si>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</si>
  <si>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</si>
  <si>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</si>
  <si>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</si>
  <si>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</si>
  <si>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</si>
  <si>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</si>
  <si>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</si>
  <si>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</si>
  <si>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</si>
  <si>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</si>
  <si>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</si>
  <si>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</si>
  <si>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</si>
  <si>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</si>
  <si>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</si>
  <si>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</si>
  <si>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</si>
  <si>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</si>
  <si>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</si>
  <si>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</si>
  <si>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</si>
  <si>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</si>
  <si>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</si>
  <si>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</si>
  <si>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</si>
  <si>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</si>
  <si>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</si>
  <si>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</si>
  <si>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</si>
  <si>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</si>
  <si>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</si>
  <si>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</si>
  <si>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</si>
  <si>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</si>
  <si>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</si>
  <si>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</si>
  <si>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</si>
  <si>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</si>
  <si>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</si>
  <si>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</si>
  <si>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</si>
  <si>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</si>
  <si>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</si>
  <si>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</si>
  <si>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</si>
  <si>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</si>
  <si>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</si>
  <si>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</si>
  <si>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</si>
  <si>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</si>
  <si>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</si>
  <si>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</si>
  <si>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</si>
  <si>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</si>
  <si>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</si>
  <si>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</si>
  <si>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</si>
  <si>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</si>
  <si>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</si>
  <si>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</si>
  <si>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</si>
  <si>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</si>
  <si>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</si>
  <si>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</si>
  <si>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</si>
  <si>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</si>
  <si>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</si>
  <si>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</si>
  <si>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</si>
  <si>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</si>
  <si>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</si>
  <si>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</si>
  <si>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</si>
  <si>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</si>
  <si>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</si>
  <si>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</si>
  <si>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</si>
  <si>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</si>
  <si>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</si>
  <si>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</si>
  <si>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</si>
  <si>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</si>
  <si>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</si>
  <si>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</si>
  <si>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</si>
  <si>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</si>
  <si>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</si>
  <si>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</si>
  <si>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</si>
  <si>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</si>
  <si>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</si>
  <si>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</si>
  <si>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</si>
  <si>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</si>
  <si>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</si>
  <si>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</si>
  <si>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</si>
  <si>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</si>
  <si>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</si>
  <si>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</si>
  <si>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</si>
  <si>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</si>
  <si>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</si>
  <si>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</si>
  <si>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</si>
  <si>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</si>
  <si>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</si>
  <si>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</si>
  <si>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</si>
  <si>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</si>
  <si>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</si>
  <si>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</si>
  <si>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</si>
  <si>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</si>
  <si>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</si>
  <si>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</si>
  <si>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</si>
  <si>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</si>
  <si>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</si>
  <si>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</si>
  <si>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</si>
  <si>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</si>
  <si>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</si>
  <si>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</si>
  <si>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</si>
  <si>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</si>
  <si>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</si>
  <si>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</si>
  <si>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</si>
  <si>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</si>
  <si>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</si>
  <si>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</si>
  <si>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</si>
  <si>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</si>
  <si>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</si>
  <si>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</si>
  <si>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</si>
  <si>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</si>
  <si>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</si>
  <si>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</si>
  <si>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</si>
  <si>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</si>
  <si>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</si>
  <si>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</si>
  <si>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</si>
  <si>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</si>
  <si>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</si>
  <si>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</si>
  <si>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</si>
  <si>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</si>
  <si>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</si>
  <si>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</si>
  <si>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</si>
  <si>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</si>
  <si>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</si>
  <si>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</si>
  <si>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</si>
  <si>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</si>
  <si>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</si>
  <si>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</si>
  <si>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</si>
  <si>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</si>
  <si>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</si>
  <si>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</si>
  <si>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</si>
  <si>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</si>
  <si>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</si>
  <si>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</si>
  <si>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</si>
  <si>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</si>
  <si>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</si>
  <si>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</si>
  <si>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</si>
  <si>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</si>
  <si>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</si>
  <si>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</si>
  <si>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</si>
  <si>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</si>
  <si>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</si>
  <si>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</si>
  <si>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</si>
  <si>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</si>
  <si>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</si>
  <si>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</si>
  <si>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</si>
  <si>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</si>
  <si>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</si>
  <si>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</si>
  <si>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</si>
  <si>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</si>
  <si>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</si>
  <si>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</si>
  <si>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</si>
  <si>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</si>
  <si>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</si>
  <si>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</si>
  <si>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</si>
  <si>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</si>
  <si>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</si>
  <si>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</si>
  <si>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</si>
  <si>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</si>
  <si>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</si>
  <si>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</si>
  <si>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</si>
  <si>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</si>
  <si>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</si>
  <si>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</si>
  <si>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</si>
  <si>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</si>
  <si>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</si>
  <si>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</si>
  <si>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</si>
  <si>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</si>
  <si>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</si>
  <si>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</si>
  <si>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</si>
  <si>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</si>
  <si>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</si>
  <si>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</si>
  <si>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</si>
  <si>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</si>
  <si>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</si>
  <si>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</si>
  <si>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</si>
  <si>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</si>
  <si>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</si>
  <si>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</si>
  <si>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</si>
  <si>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</si>
  <si>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</si>
  <si>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</si>
  <si>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</si>
  <si>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</si>
  <si>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</si>
  <si>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</si>
  <si>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</si>
  <si>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</si>
  <si>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</si>
  <si>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</si>
  <si>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</si>
  <si>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</si>
  <si>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</si>
  <si>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</si>
  <si>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</si>
  <si>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</si>
  <si>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</si>
  <si>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</si>
  <si>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</si>
  <si>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</si>
  <si>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</si>
  <si>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</si>
  <si>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</si>
  <si>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</si>
  <si>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</si>
  <si>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</si>
  <si>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</si>
  <si>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</si>
  <si>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</si>
  <si>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</si>
  <si>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</si>
  <si>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</si>
  <si>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</si>
  <si>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</si>
  <si>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</si>
  <si>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</si>
  <si>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</si>
  <si>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</si>
  <si>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</si>
  <si>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</si>
  <si>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</si>
  <si>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</si>
  <si>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</si>
  <si>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</si>
  <si>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</si>
  <si>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</si>
  <si>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</si>
  <si>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</si>
  <si>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</si>
  <si>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</si>
  <si>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</si>
  <si>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</si>
  <si>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</si>
  <si>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</si>
  <si>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</si>
  <si>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</si>
  <si>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</si>
  <si>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</si>
  <si>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</si>
  <si>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</si>
  <si>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</si>
  <si>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</si>
  <si>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</si>
  <si>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</si>
  <si>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</si>
  <si>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</si>
  <si>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</si>
  <si>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</si>
  <si>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</si>
  <si>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</si>
  <si>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</si>
  <si>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</si>
  <si>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</si>
  <si>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</si>
  <si>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</si>
  <si>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</si>
  <si>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</si>
  <si>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</si>
  <si>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</si>
  <si>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</si>
  <si>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</si>
  <si>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</si>
  <si>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</si>
  <si>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</si>
  <si>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</si>
  <si>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</si>
  <si>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</si>
  <si>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</si>
  <si>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</si>
  <si>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</si>
  <si>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</si>
  <si>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</si>
  <si>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</si>
  <si>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</si>
  <si>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</si>
  <si>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</si>
  <si>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</si>
  <si>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</si>
  <si>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</si>
  <si>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</si>
  <si>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</si>
  <si>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</si>
  <si>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</si>
  <si>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</si>
  <si>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</si>
  <si>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</si>
  <si>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</si>
  <si>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</si>
  <si>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</si>
  <si>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</si>
  <si>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</si>
  <si>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</si>
  <si>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</si>
  <si>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</si>
  <si>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</si>
  <si>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</si>
  <si>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</si>
  <si>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</si>
  <si>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</si>
  <si>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</si>
  <si>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</si>
  <si>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</si>
  <si>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</si>
  <si>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</si>
  <si>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</si>
  <si>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</si>
  <si>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</si>
  <si>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</si>
  <si>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</si>
  <si>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</si>
  <si>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</si>
  <si>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</si>
  <si>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</si>
  <si>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</si>
  <si>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</si>
  <si>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</si>
  <si>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</si>
  <si>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</si>
  <si>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</si>
  <si>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</si>
  <si>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</si>
  <si>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</si>
  <si>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</si>
  <si>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</si>
  <si>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</si>
  <si>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</si>
  <si>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</si>
  <si>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</si>
  <si>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</si>
  <si>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</si>
  <si>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</si>
  <si>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</si>
  <si>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</si>
  <si>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</si>
  <si>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</si>
  <si>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</si>
  <si>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</si>
  <si>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</si>
  <si>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</si>
  <si>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</si>
  <si>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</si>
  <si>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</si>
  <si>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</si>
  <si>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</si>
  <si>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</si>
  <si>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</si>
  <si>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</si>
  <si>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</si>
  <si>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</si>
  <si>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</si>
  <si>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</si>
  <si>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</si>
  <si>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</si>
  <si>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</si>
  <si>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</si>
  <si>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</si>
  <si>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</si>
  <si>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</si>
  <si>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</si>
  <si>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</si>
  <si>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</si>
  <si>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</si>
  <si>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</si>
  <si>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</si>
  <si>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</si>
  <si>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</si>
  <si>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</si>
  <si>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</si>
  <si>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</si>
  <si>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</si>
  <si>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</si>
  <si>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</si>
  <si>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</si>
  <si>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</si>
  <si>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</si>
  <si>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</si>
  <si>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</si>
  <si>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</si>
  <si>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</si>
  <si>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</si>
  <si>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</si>
  <si>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</si>
  <si>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</si>
  <si>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</si>
  <si>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</si>
  <si>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</si>
  <si>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</si>
  <si>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</si>
  <si>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</si>
  <si>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</si>
  <si>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</si>
  <si>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</si>
  <si>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</si>
  <si>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</si>
  <si>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</si>
  <si>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</si>
  <si>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</si>
  <si>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</si>
  <si>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</si>
  <si>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</si>
  <si>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</si>
  <si>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</si>
  <si>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</si>
  <si>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</si>
  <si>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</si>
  <si>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</si>
  <si>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</si>
  <si>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</si>
  <si>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</si>
  <si>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</si>
  <si>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</si>
  <si>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</si>
  <si>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</si>
  <si>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</si>
  <si>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</si>
  <si>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</si>
  <si>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</si>
  <si>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</si>
  <si>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</si>
  <si>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</si>
  <si>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</si>
  <si>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</si>
  <si>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</si>
  <si>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</si>
  <si>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</si>
  <si>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</si>
  <si>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</si>
  <si>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</si>
  <si>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</si>
  <si>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</si>
  <si>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</si>
  <si>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</si>
  <si>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</si>
  <si>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</si>
  <si>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</si>
  <si>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</si>
  <si>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</si>
  <si>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</si>
  <si>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</si>
  <si>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</si>
  <si>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</si>
  <si>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</si>
  <si>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</si>
  <si>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</si>
  <si>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</si>
  <si>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</si>
  <si>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</si>
  <si>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</si>
  <si>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</si>
  <si>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</si>
  <si>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</si>
  <si>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</si>
  <si>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</si>
  <si>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</si>
  <si>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</si>
  <si>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</si>
  <si>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</si>
  <si>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</si>
  <si>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</si>
  <si>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</si>
  <si>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</si>
  <si>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</si>
  <si>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</si>
  <si>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</si>
  <si>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</si>
  <si>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</si>
  <si>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</si>
  <si>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</si>
  <si>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</si>
  <si>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</si>
  <si>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</si>
  <si>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</si>
  <si>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</si>
  <si>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</si>
  <si>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</si>
  <si>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</si>
  <si>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</si>
  <si>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</si>
  <si>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</si>
  <si>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</si>
  <si>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</si>
  <si>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</si>
  <si>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</si>
  <si>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</si>
  <si>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</si>
  <si>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</si>
  <si>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</si>
  <si>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</si>
  <si>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</si>
  <si>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</si>
  <si>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</si>
  <si>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</si>
  <si>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</si>
  <si>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</si>
  <si>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</si>
  <si>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</si>
  <si>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</si>
  <si>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</si>
  <si>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</si>
  <si>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</si>
  <si>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</si>
  <si>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</si>
  <si>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</si>
  <si>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</si>
  <si>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</si>
  <si>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</si>
  <si>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</si>
  <si>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</si>
  <si>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</si>
  <si>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</si>
  <si>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</si>
  <si>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</si>
  <si>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</si>
  <si>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</si>
  <si>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</si>
  <si>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</si>
  <si>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</si>
  <si>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</si>
  <si>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</si>
  <si>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</si>
  <si>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</si>
  <si>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</si>
  <si>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</si>
  <si>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</si>
  <si>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</si>
  <si>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</si>
  <si>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</si>
  <si>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</si>
  <si>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</si>
  <si>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</si>
  <si>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</si>
  <si>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</si>
  <si>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</si>
  <si>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</si>
  <si>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</si>
  <si>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</si>
  <si>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</si>
  <si>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</si>
  <si>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</si>
  <si>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</si>
  <si>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</si>
  <si>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</si>
  <si>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</si>
  <si>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</si>
  <si>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</si>
  <si>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</si>
  <si>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</si>
  <si>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</si>
  <si>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</si>
  <si>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</si>
  <si>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</si>
  <si>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</si>
  <si>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</si>
  <si>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</si>
  <si>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</si>
  <si>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</si>
  <si>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</si>
  <si>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</si>
  <si>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</si>
  <si>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</si>
  <si>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</si>
  <si>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</si>
  <si>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</si>
  <si>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</si>
  <si>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</si>
  <si>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</si>
  <si>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</si>
  <si>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</si>
  <si>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</si>
  <si>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</si>
  <si>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</si>
  <si>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</si>
  <si>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</si>
  <si>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</si>
  <si>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</si>
  <si>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</si>
  <si>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</si>
  <si>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</si>
  <si>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</si>
  <si>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</si>
  <si>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</si>
  <si>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</si>
  <si>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</si>
  <si>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</si>
  <si>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</si>
  <si>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</si>
  <si>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</si>
  <si>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</si>
  <si>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</si>
  <si>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</si>
  <si>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</si>
  <si>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</si>
  <si>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</si>
  <si>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</si>
  <si>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</si>
  <si>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</si>
  <si>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</si>
  <si>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</si>
  <si>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</si>
  <si>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</si>
  <si>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</si>
  <si>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</si>
  <si>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</si>
  <si>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</si>
  <si>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</si>
  <si>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</si>
  <si>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</si>
  <si>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</si>
  <si>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</si>
  <si>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</si>
  <si>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</si>
  <si>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</si>
  <si>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</si>
  <si>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</si>
  <si>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</si>
  <si>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</si>
  <si>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</si>
  <si>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</si>
  <si>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</si>
  <si>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</si>
  <si>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</si>
  <si>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</si>
  <si>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</si>
  <si>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</si>
  <si>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</si>
  <si>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</si>
  <si>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</si>
  <si>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</si>
  <si>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</si>
  <si>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</si>
  <si>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</si>
  <si>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</si>
  <si>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</si>
  <si>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</si>
  <si>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</si>
  <si>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</si>
  <si>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</si>
  <si>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</si>
  <si>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</si>
  <si>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</si>
  <si>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</si>
  <si>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</si>
  <si>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</si>
  <si>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</si>
  <si>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</si>
  <si>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</si>
  <si>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</si>
  <si>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</si>
  <si>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</si>
  <si>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</si>
  <si>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</si>
  <si>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</si>
  <si>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</si>
  <si>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</si>
  <si>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</si>
  <si>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</si>
  <si>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</si>
  <si>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</si>
  <si>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</si>
  <si>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</si>
  <si>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</si>
  <si>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</si>
  <si>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</si>
  <si>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</si>
  <si>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</si>
  <si>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</si>
  <si>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</si>
  <si>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</si>
  <si>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</si>
  <si>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</si>
  <si>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</si>
  <si>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</si>
  <si>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</si>
  <si>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</si>
  <si>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</si>
  <si>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</si>
  <si>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</si>
  <si>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</si>
  <si>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</si>
  <si>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</si>
  <si>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</si>
  <si>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</si>
  <si>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</si>
  <si>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</si>
  <si>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</si>
  <si>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</si>
  <si>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</si>
  <si>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</si>
  <si>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</si>
  <si>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</si>
  <si>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</si>
  <si>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</si>
  <si>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</si>
  <si>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</si>
  <si>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</si>
  <si>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</si>
  <si>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</si>
  <si>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</si>
  <si>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</si>
  <si>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</si>
  <si>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</si>
  <si>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</si>
  <si>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</si>
  <si>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</si>
  <si>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</si>
  <si>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</si>
  <si>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</si>
  <si>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</si>
  <si>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</si>
  <si>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</si>
  <si>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</si>
  <si>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</si>
  <si>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</si>
  <si>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</si>
  <si>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</si>
  <si>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</si>
  <si>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</si>
  <si>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</si>
  <si>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</si>
  <si>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</si>
  <si>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</si>
  <si>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</si>
  <si>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</si>
  <si>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</si>
  <si>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</si>
  <si>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</si>
  <si>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</si>
  <si>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</si>
  <si>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</si>
  <si>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</si>
  <si>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</si>
  <si>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</si>
  <si>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</si>
  <si>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</si>
  <si>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</si>
  <si>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</si>
  <si>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</si>
  <si>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</si>
  <si>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</si>
  <si>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</si>
  <si>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</si>
  <si>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</si>
  <si>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</si>
  <si>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</si>
  <si>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</si>
  <si>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</si>
  <si>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</si>
  <si>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</si>
  <si>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</si>
  <si>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</si>
  <si>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</si>
  <si>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</si>
  <si>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</si>
  <si>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</si>
  <si>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</si>
  <si>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</si>
  <si>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</si>
  <si>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</si>
  <si>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</si>
  <si>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</si>
  <si>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</si>
  <si>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</si>
  <si>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</si>
  <si>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</si>
  <si>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</si>
  <si>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</si>
  <si>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</si>
  <si>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</si>
  <si>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</si>
  <si>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</si>
  <si>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</si>
  <si>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</si>
  <si>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</si>
  <si>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</si>
  <si>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</si>
  <si>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</si>
  <si>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</si>
  <si>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</si>
  <si>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</si>
  <si>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</si>
  <si>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</si>
  <si>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</si>
  <si>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</si>
  <si>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</si>
  <si>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</si>
  <si>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</si>
  <si>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</si>
  <si>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</si>
  <si>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</si>
  <si>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</si>
  <si>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</si>
  <si>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</si>
  <si>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</si>
  <si>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</si>
  <si>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</si>
  <si>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</si>
  <si>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</si>
  <si>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</si>
  <si>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</si>
  <si>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</si>
  <si>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</si>
  <si>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</si>
  <si>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</si>
  <si>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</si>
  <si>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</si>
  <si>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</si>
  <si>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</si>
  <si>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</si>
  <si>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</si>
  <si>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</si>
  <si>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</si>
  <si>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</si>
  <si>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</si>
  <si>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</si>
  <si>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</si>
  <si>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</si>
  <si>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</si>
  <si>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</si>
  <si>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</si>
  <si>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</si>
  <si>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</si>
  <si>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</si>
  <si>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</si>
  <si>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</si>
  <si>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</si>
  <si>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</si>
  <si>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</si>
  <si>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</si>
  <si>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</si>
  <si>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</si>
  <si>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</si>
  <si>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</si>
  <si>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</si>
  <si>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</si>
  <si>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</si>
  <si>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</si>
  <si>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</si>
  <si>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</si>
  <si>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</si>
  <si>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</si>
  <si>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</si>
  <si>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</si>
  <si>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</si>
  <si>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</si>
  <si>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</si>
  <si>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</si>
  <si>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</si>
  <si>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</si>
  <si>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</si>
  <si>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</si>
  <si>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</si>
  <si>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</si>
  <si>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</si>
  <si>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</si>
  <si>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</si>
  <si>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</si>
  <si>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</si>
  <si>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</si>
  <si>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</si>
  <si>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</si>
  <si>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</si>
  <si>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</si>
  <si>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</si>
  <si>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</si>
  <si>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</si>
  <si>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</si>
  <si>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</si>
  <si>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</si>
  <si>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</si>
  <si>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</si>
  <si>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</si>
  <si>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</si>
  <si>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</si>
  <si>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</si>
  <si>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</si>
  <si>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</si>
  <si>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</si>
  <si>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</si>
  <si>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</si>
  <si>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</si>
  <si>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</si>
  <si>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</si>
  <si>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</si>
  <si>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</si>
  <si>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</si>
  <si>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</si>
  <si>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</si>
  <si>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</si>
  <si>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</si>
  <si>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</si>
  <si>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</si>
  <si>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</si>
  <si>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</si>
  <si>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</si>
  <si>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</si>
  <si>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</si>
  <si>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</si>
  <si>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</si>
  <si>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</si>
  <si>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</si>
  <si>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</si>
  <si>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</si>
  <si>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</si>
  <si>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</si>
  <si>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</si>
  <si>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</si>
  <si>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</si>
  <si>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</si>
  <si>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</si>
  <si>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</si>
  <si>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</si>
  <si>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</si>
  <si>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</si>
  <si>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</si>
  <si>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</si>
  <si>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</si>
  <si>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</si>
  <si>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</si>
  <si>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</si>
  <si>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</si>
  <si>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</si>
  <si>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</si>
  <si>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</si>
  <si>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</si>
  <si>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</si>
  <si>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</si>
  <si>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</si>
  <si>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</si>
  <si>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</si>
  <si>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</si>
  <si>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</si>
  <si>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</si>
  <si>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</si>
  <si>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</si>
  <si>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</si>
  <si>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</si>
  <si>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</si>
  <si>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</si>
  <si>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</si>
  <si>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</si>
  <si>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</si>
  <si>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</si>
  <si>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</si>
  <si>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</si>
  <si>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</si>
  <si>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</si>
  <si>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</si>
  <si>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</si>
  <si>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</si>
  <si>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</si>
  <si>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</si>
  <si>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</si>
  <si>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</si>
  <si>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</si>
  <si>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</si>
  <si>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</si>
  <si>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</si>
  <si>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</si>
  <si>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</si>
  <si>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</si>
  <si>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</si>
  <si>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</si>
  <si>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</si>
  <si>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</si>
  <si>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</si>
  <si>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</si>
  <si>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</si>
  <si>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</si>
  <si>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</si>
  <si>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</si>
  <si>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</si>
  <si>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</si>
  <si>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</si>
  <si>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</si>
  <si>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</si>
  <si>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</si>
  <si>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</si>
  <si>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</si>
  <si>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</si>
  <si>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</si>
  <si>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</si>
  <si>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</si>
  <si>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</si>
  <si>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</si>
  <si>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</si>
  <si>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</si>
  <si>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</si>
  <si>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</si>
  <si>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</si>
  <si>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</si>
  <si>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</si>
  <si>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</si>
  <si>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</si>
  <si>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</si>
  <si>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</si>
  <si>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</si>
  <si>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</si>
  <si>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</si>
  <si>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</si>
  <si>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</si>
  <si>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</si>
  <si>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</si>
  <si>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</si>
  <si>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</si>
  <si>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</si>
  <si>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</si>
  <si>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</si>
  <si>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</si>
  <si>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</si>
  <si>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</si>
  <si>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</si>
  <si>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</si>
  <si>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</si>
  <si>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</si>
  <si>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</si>
  <si>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</si>
  <si>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</si>
  <si>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</si>
  <si>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</si>
  <si>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</si>
  <si>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</si>
  <si>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</si>
  <si>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</si>
  <si>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</si>
  <si>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</si>
  <si>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</si>
  <si>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</si>
  <si>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</si>
  <si>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</si>
  <si>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</si>
  <si>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</si>
  <si>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</si>
  <si>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</si>
  <si>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</si>
  <si>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</si>
  <si>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</si>
  <si>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</si>
  <si>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</si>
  <si>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</si>
  <si>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</si>
  <si>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</si>
  <si>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</si>
  <si>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</si>
  <si>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</si>
  <si>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</si>
  <si>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</si>
  <si>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</si>
  <si>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</si>
  <si>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</si>
  <si>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</si>
  <si>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</si>
  <si>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</si>
  <si>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</si>
  <si>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</si>
  <si>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</si>
  <si>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</si>
  <si>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</si>
  <si>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</si>
  <si>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</si>
  <si>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</si>
  <si>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</si>
  <si>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</si>
  <si>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</si>
  <si>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</si>
  <si>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</si>
  <si>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</si>
  <si>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</si>
  <si>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</si>
  <si>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</si>
  <si>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</si>
  <si>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</si>
  <si>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</si>
  <si>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</si>
  <si>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</si>
  <si>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</si>
  <si>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</si>
  <si>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</si>
  <si>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</si>
  <si>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</si>
  <si>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</si>
  <si>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</si>
  <si>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</si>
  <si>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</si>
  <si>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</si>
  <si>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</si>
  <si>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</si>
  <si>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</si>
  <si>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</si>
  <si>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</si>
  <si>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</si>
  <si>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</si>
  <si>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</si>
  <si>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</si>
  <si>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</si>
  <si>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</si>
  <si>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</si>
  <si>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</si>
  <si>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</si>
  <si>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</si>
  <si>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</si>
  <si>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</si>
  <si>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</si>
  <si>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</si>
  <si>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</si>
  <si>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</si>
  <si>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</si>
  <si>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</si>
  <si>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</si>
  <si>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</si>
  <si>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</si>
  <si>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</si>
  <si>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</si>
  <si>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</si>
  <si>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</si>
  <si>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</si>
  <si>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</si>
  <si>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</si>
  <si>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</si>
  <si>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</si>
  <si>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</si>
  <si>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</si>
  <si>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</si>
  <si>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</si>
  <si>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</si>
  <si>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</si>
  <si>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</si>
  <si>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</si>
  <si>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</si>
  <si>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</si>
  <si>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</si>
  <si>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</si>
  <si>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</si>
  <si>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</si>
  <si>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</si>
  <si>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</si>
  <si>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</si>
  <si>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</si>
  <si>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</si>
  <si>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</si>
  <si>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</si>
  <si>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</si>
  <si>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</si>
  <si>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</si>
  <si>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</si>
  <si>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</si>
  <si>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</si>
  <si>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</si>
  <si>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</si>
  <si>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</si>
  <si>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</si>
  <si>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</si>
  <si>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</si>
  <si>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</si>
  <si>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</si>
  <si>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</si>
  <si>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</si>
  <si>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</si>
  <si>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</si>
  <si>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</si>
  <si>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</si>
  <si>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</si>
  <si>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</si>
  <si>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</si>
  <si>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</si>
  <si>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</si>
  <si>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</si>
  <si>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</si>
  <si>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</si>
  <si>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</si>
  <si>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</si>
  <si>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</si>
  <si>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</si>
  <si>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</si>
  <si>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</si>
  <si>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</si>
  <si>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</si>
  <si>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</si>
  <si>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</si>
  <si>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</si>
  <si>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</si>
  <si>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</si>
  <si>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</si>
  <si>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</si>
  <si>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</si>
  <si>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</si>
  <si>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</si>
  <si>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</si>
  <si>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</si>
  <si>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</si>
  <si>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</si>
  <si>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</si>
  <si>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</si>
  <si>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</si>
  <si>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</si>
  <si>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</si>
  <si>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</si>
  <si>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</si>
  <si>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</si>
  <si>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</si>
  <si>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</si>
  <si>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</si>
  <si>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</si>
  <si>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</si>
  <si>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</si>
  <si>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</si>
  <si>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</si>
  <si>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</si>
  <si>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</si>
  <si>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</si>
  <si>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</si>
  <si>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</si>
  <si>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</si>
  <si>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</si>
  <si>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</si>
  <si>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</si>
  <si>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</si>
  <si>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</si>
  <si>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</si>
  <si>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</si>
  <si>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</si>
  <si>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</si>
  <si>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</si>
  <si>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</si>
  <si>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</si>
  <si>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</si>
  <si>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</si>
  <si>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</si>
  <si>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</si>
  <si>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</si>
  <si>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</si>
  <si>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</si>
  <si>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</si>
  <si>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</si>
  <si>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</si>
  <si>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</si>
  <si>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</si>
  <si>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</si>
  <si>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</si>
  <si>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</si>
  <si>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</si>
  <si>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</si>
  <si>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</si>
  <si>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</si>
  <si>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</si>
  <si>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</si>
  <si>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</si>
  <si>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</si>
  <si>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</si>
  <si>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</si>
  <si>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</si>
  <si>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</si>
  <si>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</si>
  <si>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</si>
  <si>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</si>
  <si>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</si>
  <si>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</si>
  <si>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</si>
  <si>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</si>
  <si>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</si>
  <si>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</si>
  <si>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</si>
  <si>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</si>
  <si>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</si>
  <si>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</si>
  <si>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</si>
  <si>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</si>
  <si>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</si>
  <si>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</si>
  <si>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</si>
  <si>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</si>
  <si>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</si>
  <si>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</si>
  <si>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</si>
  <si>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</si>
  <si>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</si>
  <si>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</si>
  <si>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</si>
  <si>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</si>
  <si>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</si>
  <si>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</si>
  <si>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</si>
  <si>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</si>
  <si>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</si>
  <si>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</si>
  <si>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</si>
  <si>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</si>
  <si>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</si>
  <si>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</si>
  <si>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</si>
  <si>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</si>
  <si>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</si>
  <si>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</si>
  <si>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</si>
  <si>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</si>
  <si>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</si>
  <si>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</si>
  <si>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</si>
  <si>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</si>
  <si>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</si>
  <si>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</si>
  <si>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</si>
  <si>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</si>
  <si>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</si>
  <si>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</si>
  <si>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</si>
  <si>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</si>
  <si>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</si>
  <si>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</si>
  <si>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</si>
  <si>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</si>
  <si>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</si>
  <si>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</si>
  <si>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</si>
  <si>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</si>
  <si>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</si>
  <si>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</si>
  <si>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</si>
  <si>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</si>
  <si>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</si>
  <si>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</si>
  <si>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</si>
  <si>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</si>
  <si>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</si>
  <si>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</si>
  <si>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</si>
  <si>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</si>
  <si>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</si>
  <si>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</si>
  <si>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</si>
  <si>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</si>
  <si>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</si>
  <si>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</si>
  <si>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</si>
  <si>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</si>
  <si>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</si>
  <si>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</si>
  <si>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</si>
  <si>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</si>
  <si>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</si>
  <si>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</si>
  <si>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</si>
  <si>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</si>
  <si>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</si>
  <si>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</si>
  <si>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</si>
  <si>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</si>
  <si>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</si>
  <si>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</si>
  <si>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</si>
  <si>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</si>
  <si>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</si>
  <si>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</si>
  <si>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</si>
  <si>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</si>
  <si>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</si>
  <si>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</si>
  <si>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</si>
  <si>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</si>
  <si>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</si>
  <si>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</si>
  <si>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</si>
  <si>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</si>
  <si>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</si>
  <si>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</si>
  <si>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</si>
  <si>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</si>
  <si>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</si>
  <si>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</si>
  <si>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</si>
  <si>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</si>
  <si>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</si>
  <si>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</si>
  <si>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</si>
  <si>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</si>
  <si>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</si>
  <si>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</si>
  <si>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</si>
  <si>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</si>
  <si>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</si>
  <si>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</si>
  <si>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</si>
  <si>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</si>
  <si>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</si>
  <si>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</si>
  <si>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</si>
  <si>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</si>
  <si>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</si>
  <si>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</si>
  <si>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</si>
  <si>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</si>
  <si>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</si>
  <si>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</si>
  <si>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</si>
  <si>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</si>
  <si>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</si>
  <si>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</si>
  <si>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</si>
  <si>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</si>
  <si>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</si>
  <si>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</si>
  <si>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</si>
  <si>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</si>
  <si>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</si>
  <si>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</si>
  <si>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</si>
  <si>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</si>
  <si>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</si>
  <si>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</si>
  <si>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</si>
  <si>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</si>
  <si>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</si>
  <si>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</si>
  <si>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</si>
  <si>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</si>
  <si>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</si>
  <si>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</si>
  <si>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</si>
  <si>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</si>
  <si>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</si>
  <si>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</si>
  <si>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</si>
  <si>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</si>
  <si>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</si>
  <si>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</si>
  <si>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</si>
  <si>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</si>
  <si>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</si>
  <si>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</si>
  <si>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</si>
  <si>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</si>
  <si>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</si>
  <si>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</si>
  <si>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</si>
  <si>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</si>
  <si>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</si>
  <si>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</si>
  <si>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</si>
  <si>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</si>
  <si>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</si>
  <si>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</si>
  <si>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</si>
  <si>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</si>
  <si>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</si>
  <si>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</si>
  <si>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</si>
  <si>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</si>
  <si>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</si>
  <si>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</si>
  <si>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</si>
  <si>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</si>
  <si>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</si>
  <si>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</si>
  <si>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</si>
  <si>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</si>
  <si>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</si>
  <si>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</si>
  <si>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</si>
  <si>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</si>
  <si>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</si>
  <si>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</si>
  <si>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</si>
  <si>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</si>
  <si>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</si>
  <si>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</si>
  <si>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</si>
  <si>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</si>
  <si>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</si>
  <si>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</si>
  <si>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</si>
  <si>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</si>
  <si>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</si>
  <si>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</si>
  <si>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</si>
  <si>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</si>
  <si>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</si>
  <si>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</si>
  <si>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</si>
  <si>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</si>
  <si>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</si>
  <si>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</si>
  <si>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</si>
  <si>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</si>
  <si>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</si>
  <si>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</si>
  <si>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</si>
  <si>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</si>
  <si>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</si>
  <si>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</si>
  <si>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</si>
  <si>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</si>
  <si>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</si>
  <si>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</si>
  <si>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</si>
  <si>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</si>
  <si>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</si>
  <si>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</si>
  <si>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</si>
  <si>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</si>
  <si>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</si>
  <si>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</si>
  <si>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</si>
  <si>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</si>
  <si>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</si>
  <si>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</si>
  <si>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</si>
  <si>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</si>
  <si>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</si>
  <si>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</si>
  <si>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</si>
  <si>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</si>
  <si>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</si>
  <si>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</si>
  <si>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</si>
  <si>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</si>
  <si>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</si>
  <si>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</si>
  <si>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</si>
  <si>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</si>
  <si>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</si>
  <si>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</si>
  <si>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</si>
  <si>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</si>
  <si>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</si>
  <si>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</si>
  <si>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</si>
  <si>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</si>
  <si>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</si>
  <si>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</si>
  <si>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</si>
  <si>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</si>
  <si>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</si>
  <si>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</si>
  <si>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</si>
  <si>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</si>
  <si>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</si>
  <si>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</si>
  <si>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</si>
  <si>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</si>
  <si>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</si>
  <si>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</si>
  <si>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</si>
  <si>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</si>
  <si>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</si>
  <si>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</si>
  <si>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</si>
  <si>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</si>
  <si>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</si>
  <si>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</si>
  <si>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</si>
  <si>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</si>
  <si>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</si>
  <si>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</si>
  <si>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</si>
  <si>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</si>
  <si>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</si>
  <si>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</si>
  <si>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</si>
  <si>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</si>
  <si>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</si>
  <si>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</si>
  <si>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</si>
  <si>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</si>
  <si>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</si>
  <si>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</si>
  <si>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</si>
  <si>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</si>
  <si>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</si>
  <si>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</si>
  <si>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</si>
  <si>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</si>
  <si>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</si>
  <si>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</si>
  <si>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</si>
  <si>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</si>
  <si>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</si>
  <si>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</si>
  <si>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</si>
  <si>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</si>
  <si>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</si>
  <si>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</si>
  <si>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</si>
  <si>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</si>
  <si>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</si>
  <si>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</si>
  <si>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</si>
  <si>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</si>
  <si>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</si>
  <si>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</si>
  <si>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</si>
  <si>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</si>
  <si>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</si>
  <si>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</si>
  <si>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</si>
  <si>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</si>
  <si>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</si>
  <si>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</si>
  <si>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</si>
  <si>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</si>
  <si>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</si>
  <si>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</si>
  <si>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</si>
  <si>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</si>
  <si>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</si>
  <si>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</si>
  <si>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</si>
  <si>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</si>
  <si>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</si>
  <si>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</si>
  <si>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</si>
  <si>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</si>
  <si>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</si>
  <si>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</si>
  <si>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</si>
  <si>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</si>
  <si>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</si>
  <si>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</si>
  <si>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</si>
  <si>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</si>
  <si>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</si>
  <si>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</si>
  <si>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</si>
  <si>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</si>
  <si>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</si>
  <si>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</si>
  <si>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</si>
  <si>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</si>
  <si>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</si>
  <si>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</si>
  <si>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</si>
  <si>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</si>
  <si>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</si>
  <si>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</si>
  <si>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</si>
  <si>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</si>
  <si>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</si>
  <si>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</si>
  <si>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</si>
  <si>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</si>
  <si>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</si>
  <si>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</si>
  <si>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</si>
  <si>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</si>
  <si>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</si>
  <si>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</si>
  <si>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</si>
  <si>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</si>
  <si>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</si>
  <si>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</si>
  <si>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</si>
  <si>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</si>
  <si>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</si>
  <si>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</si>
  <si>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</si>
  <si>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</si>
  <si>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</si>
  <si>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</si>
  <si>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</si>
  <si>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</si>
  <si>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</si>
  <si>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</si>
  <si>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</si>
  <si>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</si>
  <si>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</si>
  <si>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</si>
  <si>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</si>
  <si>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</si>
  <si>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</si>
  <si>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</si>
  <si>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</si>
  <si>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</si>
  <si>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</si>
  <si>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</si>
  <si>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</si>
  <si>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</si>
  <si>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</si>
  <si>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</si>
  <si>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</si>
  <si>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</si>
  <si>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</si>
  <si>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</si>
  <si>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</si>
  <si>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</si>
  <si>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</si>
  <si>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</si>
  <si>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</si>
  <si>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</si>
  <si>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</si>
  <si>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</si>
  <si>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</si>
  <si>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</si>
  <si>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</si>
  <si>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</si>
  <si>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</si>
  <si>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</si>
  <si>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</si>
  <si>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</si>
  <si>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</si>
  <si>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</si>
  <si>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</si>
  <si>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</si>
  <si>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</si>
  <si>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</si>
  <si>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</si>
  <si>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</si>
  <si>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</si>
  <si>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</si>
  <si>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</si>
  <si>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</si>
  <si>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</si>
  <si>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</si>
  <si>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</si>
  <si>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</si>
  <si>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</si>
  <si>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</si>
  <si>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</si>
  <si>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</si>
  <si>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</si>
  <si>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</si>
  <si>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</si>
  <si>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</si>
  <si>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</si>
  <si>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</si>
  <si>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</si>
  <si>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</si>
  <si>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</si>
  <si>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</si>
  <si>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</si>
  <si>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</si>
  <si>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</si>
  <si>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</si>
  <si>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</si>
  <si>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</si>
  <si>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</si>
  <si>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</si>
  <si>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</si>
  <si>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</si>
  <si>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</si>
  <si>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</si>
  <si>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</si>
  <si>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</si>
  <si>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</si>
  <si>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</si>
  <si>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</si>
  <si>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</si>
  <si>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</si>
  <si>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</si>
  <si>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</si>
  <si>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</si>
  <si>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</si>
  <si>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</si>
  <si>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</si>
  <si>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</si>
  <si>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</si>
  <si>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</si>
  <si>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</si>
  <si>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</si>
  <si>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</si>
  <si>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</si>
  <si>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</si>
  <si>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</si>
  <si>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</si>
  <si>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</si>
  <si>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</si>
  <si>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</si>
  <si>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</si>
  <si>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</si>
  <si>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</si>
  <si>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</si>
  <si>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</si>
  <si>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</si>
  <si>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</si>
  <si>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</si>
  <si>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</si>
  <si>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</si>
  <si>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</si>
  <si>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</si>
  <si>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</si>
  <si>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</si>
  <si>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</si>
  <si>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</si>
  <si>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</si>
  <si>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</si>
  <si>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</si>
  <si>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</si>
  <si>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</si>
  <si>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</si>
  <si>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</si>
  <si>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</si>
  <si>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</si>
  <si>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</si>
  <si>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</si>
  <si>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</si>
  <si>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</si>
  <si>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</si>
  <si>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</si>
  <si>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</si>
  <si>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</si>
  <si>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</si>
  <si>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</si>
  <si>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</si>
  <si>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</si>
  <si>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</si>
  <si>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</si>
  <si>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</si>
  <si>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</si>
  <si>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</si>
  <si>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</si>
  <si>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</si>
  <si>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</si>
  <si>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</si>
  <si>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</si>
  <si>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</si>
  <si>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</si>
  <si>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</si>
  <si>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</si>
  <si>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</si>
  <si>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</si>
  <si>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</si>
  <si>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</si>
  <si>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</si>
  <si>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</si>
  <si>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</si>
  <si>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</si>
  <si>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</si>
  <si>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</si>
  <si>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</si>
  <si>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</si>
  <si>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</si>
  <si>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</si>
  <si>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</si>
  <si>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</si>
  <si>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</si>
  <si>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</si>
  <si>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</si>
  <si>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</si>
  <si>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</si>
  <si>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</si>
  <si>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</si>
  <si>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</si>
  <si>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</si>
  <si>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</si>
  <si>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</si>
  <si>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</si>
  <si>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</si>
  <si>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</si>
  <si>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</si>
  <si>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</si>
  <si>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</si>
  <si>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</si>
  <si>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</si>
  <si>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</si>
  <si>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</si>
  <si>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</si>
  <si>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</si>
  <si>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</si>
  <si>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</si>
  <si>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</si>
  <si>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</si>
  <si>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</si>
  <si>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</si>
  <si>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</si>
  <si>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</si>
  <si>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</si>
  <si>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</si>
  <si>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</si>
  <si>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</si>
  <si>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</si>
  <si>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</si>
  <si>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</si>
  <si>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</si>
  <si>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</si>
  <si>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</si>
  <si>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</si>
  <si>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</si>
  <si>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</si>
  <si>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</si>
  <si>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</si>
  <si>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</si>
  <si>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</si>
  <si>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</si>
  <si>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</si>
  <si>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</si>
  <si>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</si>
  <si>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</si>
  <si>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</si>
  <si>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</si>
  <si>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</si>
  <si>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</si>
  <si>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</si>
  <si>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</si>
  <si>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</si>
  <si>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</si>
  <si>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</si>
  <si>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</si>
  <si>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</si>
  <si>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</si>
  <si>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</si>
  <si>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</si>
  <si>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</si>
  <si>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</si>
  <si>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</si>
  <si>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</si>
  <si>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</si>
  <si>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</si>
  <si>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</si>
  <si>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</si>
  <si>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</si>
  <si>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</si>
  <si>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</si>
  <si>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</si>
  <si>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</si>
  <si>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</si>
  <si>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</si>
  <si>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</si>
  <si>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</si>
  <si>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</si>
  <si>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</si>
  <si>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</si>
  <si>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</si>
  <si>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</si>
  <si>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</si>
  <si>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</si>
  <si>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</si>
  <si>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</si>
  <si>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</si>
  <si>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</si>
  <si>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</si>
  <si>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</si>
  <si>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</si>
  <si>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</si>
  <si>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</si>
  <si>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</si>
  <si>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</si>
  <si>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</si>
  <si>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</si>
  <si>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</si>
  <si>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</si>
  <si>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</si>
  <si>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</si>
  <si>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</si>
  <si>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</si>
  <si>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</si>
  <si>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</si>
  <si>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</si>
  <si>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</si>
  <si>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</si>
  <si>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</si>
  <si>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</si>
  <si>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</si>
  <si>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</si>
  <si>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</si>
  <si>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</si>
  <si>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</si>
  <si>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</si>
  <si>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</si>
  <si>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</si>
  <si>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</si>
  <si>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</si>
  <si>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</si>
  <si>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</si>
  <si>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</si>
  <si>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</si>
  <si>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</si>
  <si>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</si>
  <si>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</si>
  <si>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</si>
  <si>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</si>
  <si>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</si>
  <si>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</si>
  <si>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</si>
  <si>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</si>
  <si>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</si>
  <si>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</si>
  <si>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</si>
  <si>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</si>
  <si>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</si>
  <si>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</si>
  <si>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</si>
  <si>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</si>
  <si>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</si>
  <si>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</si>
  <si>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</si>
  <si>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</si>
  <si>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</si>
  <si>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</si>
  <si>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</si>
  <si>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</si>
  <si>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</si>
  <si>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</si>
  <si>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</si>
  <si>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</si>
  <si>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</si>
  <si>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</si>
  <si>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</si>
  <si>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</si>
  <si>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</si>
  <si>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</si>
  <si>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</si>
  <si>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</si>
  <si>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</si>
  <si>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</si>
  <si>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</si>
  <si>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</si>
  <si>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</si>
  <si>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</si>
  <si>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</si>
  <si>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</si>
  <si>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</si>
  <si>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</si>
  <si>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</si>
  <si>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</si>
  <si>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</si>
  <si>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</si>
  <si>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</si>
  <si>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</si>
  <si>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</si>
  <si>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</si>
  <si>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</si>
  <si>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</si>
  <si>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</si>
  <si>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</si>
  <si>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</si>
  <si>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</si>
  <si>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</si>
  <si>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</si>
  <si>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</si>
  <si>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</si>
  <si>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</si>
  <si>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</si>
  <si>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</si>
  <si>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</si>
  <si>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</si>
  <si>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</si>
  <si>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</si>
  <si>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</si>
  <si>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</si>
  <si>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</si>
  <si>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</si>
  <si>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</si>
  <si>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</si>
  <si>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</si>
  <si>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</si>
  <si>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</si>
  <si>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</si>
  <si>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</si>
  <si>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</si>
  <si>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</si>
  <si>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</si>
  <si>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</si>
  <si>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</si>
  <si>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</si>
  <si>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</si>
  <si>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</si>
  <si>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</si>
  <si>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</si>
  <si>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</si>
  <si>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</si>
  <si>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</si>
  <si>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</si>
  <si>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</si>
  <si>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</si>
  <si>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</si>
  <si>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</si>
  <si>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</si>
  <si>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</si>
  <si>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</si>
  <si>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</si>
  <si>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</si>
  <si>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</si>
  <si>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</si>
  <si>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</si>
  <si>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</si>
  <si>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</si>
  <si>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</si>
  <si>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</si>
  <si>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</si>
  <si>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</si>
  <si>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</si>
  <si>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</si>
  <si>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</si>
  <si>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</si>
  <si>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</si>
  <si>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</si>
  <si>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</si>
  <si>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</si>
  <si>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</si>
  <si>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</si>
  <si>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</si>
  <si>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</si>
  <si>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</si>
  <si>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</si>
  <si>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</si>
  <si>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</si>
  <si>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</si>
  <si>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</si>
  <si>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</si>
  <si>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</si>
  <si>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</si>
  <si>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</si>
  <si>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</si>
  <si>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</si>
  <si>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</si>
  <si>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</si>
  <si>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</si>
  <si>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</si>
  <si>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</si>
  <si>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</si>
  <si>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</si>
  <si>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</si>
  <si>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</si>
  <si>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</si>
  <si>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</si>
  <si>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</si>
  <si>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</si>
  <si>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</si>
  <si>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</si>
  <si>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</si>
  <si>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</si>
  <si>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</si>
  <si>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</si>
  <si>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</si>
  <si>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</si>
  <si>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</si>
  <si>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</si>
  <si>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</si>
  <si>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</si>
  <si>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</si>
  <si>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</si>
  <si>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</si>
  <si>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</si>
  <si>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</si>
  <si>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</si>
  <si>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</si>
  <si>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</si>
  <si>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</si>
  <si>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</si>
  <si>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</si>
  <si>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</si>
  <si>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</si>
  <si>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</si>
  <si>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</si>
  <si>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</si>
  <si>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</si>
  <si>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</si>
  <si>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</si>
  <si>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</si>
  <si>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</si>
  <si>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</si>
  <si>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</si>
  <si>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</si>
  <si>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</si>
  <si>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</si>
  <si>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</si>
  <si>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</si>
  <si>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</si>
  <si>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</si>
  <si>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</si>
  <si>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</si>
  <si>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</si>
  <si>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</si>
  <si>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</si>
  <si>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</si>
  <si>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</si>
  <si>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</si>
  <si>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</si>
  <si>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</si>
  <si>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</si>
  <si>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</si>
  <si>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</si>
  <si>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</si>
  <si>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</si>
  <si>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</si>
  <si>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</si>
  <si>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</si>
  <si>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</si>
  <si>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</si>
  <si>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</si>
  <si>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</si>
  <si>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</si>
  <si>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</si>
  <si>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</si>
  <si>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</si>
  <si>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</si>
  <si>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</si>
  <si>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</si>
  <si>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</si>
  <si>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</si>
  <si>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</si>
  <si>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</si>
  <si>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</si>
  <si>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</si>
  <si>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</si>
  <si>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</si>
  <si>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</si>
  <si>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</si>
  <si>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</si>
  <si>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</si>
  <si>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</si>
  <si>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</si>
  <si>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</si>
  <si>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</si>
  <si>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</si>
  <si>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</si>
  <si>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</si>
  <si>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</si>
  <si>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</si>
  <si>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</si>
  <si>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</si>
  <si>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</si>
  <si>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</si>
  <si>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</si>
  <si>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</si>
  <si>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</si>
  <si>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</si>
  <si>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</si>
  <si>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</si>
  <si>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</si>
  <si>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</si>
  <si>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</si>
  <si>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</si>
  <si>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</si>
  <si>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</si>
  <si>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</si>
  <si>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</si>
  <si>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</si>
  <si>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</si>
  <si>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</si>
  <si>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</si>
  <si>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</si>
  <si>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</si>
  <si>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</si>
  <si>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</si>
  <si>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</si>
  <si>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</si>
  <si>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</si>
  <si>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</si>
  <si>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</si>
  <si>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</si>
  <si>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</si>
  <si>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</si>
  <si>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</si>
  <si>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</si>
  <si>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</si>
  <si>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</si>
  <si>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</si>
  <si>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</si>
  <si>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</si>
  <si>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</si>
  <si>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</si>
  <si>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</si>
  <si>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</si>
  <si>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</si>
  <si>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</si>
  <si>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</si>
  <si>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</si>
  <si>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</si>
  <si>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</si>
  <si>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</si>
  <si>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</si>
  <si>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</si>
  <si>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</si>
  <si>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</si>
  <si>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</si>
  <si>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</si>
  <si>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</si>
  <si>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</si>
  <si>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</si>
  <si>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</si>
  <si>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</si>
  <si>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</si>
  <si>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</si>
  <si>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</si>
  <si>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</si>
  <si>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</si>
  <si>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</si>
  <si>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</si>
  <si>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</si>
  <si>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</si>
  <si>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</si>
  <si>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</si>
  <si>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</si>
  <si>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</si>
  <si>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</si>
  <si>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</si>
  <si>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</si>
  <si>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</si>
  <si>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</si>
  <si>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</si>
  <si>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</si>
  <si>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</si>
  <si>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</si>
  <si>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</si>
  <si>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</si>
  <si>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</si>
  <si>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</si>
  <si>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</si>
  <si>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</si>
  <si>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</si>
  <si>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</si>
  <si>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</si>
  <si>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</si>
  <si>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</si>
  <si>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</si>
  <si>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</si>
  <si>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</si>
  <si>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</si>
  <si>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</si>
  <si>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</si>
  <si>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</si>
  <si>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</si>
  <si>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</si>
  <si>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</si>
  <si>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</si>
  <si>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</si>
  <si>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</si>
  <si>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</si>
  <si>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</si>
  <si>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</si>
  <si>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</si>
  <si>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</si>
  <si>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</si>
  <si>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</si>
  <si>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</si>
  <si>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</si>
  <si>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</si>
  <si>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</si>
  <si>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</si>
  <si>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</si>
  <si>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</si>
  <si>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</si>
  <si>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</si>
  <si>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</si>
  <si>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</si>
  <si>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</si>
  <si>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</si>
  <si>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</si>
  <si>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</si>
  <si>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</si>
  <si>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</si>
  <si>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</si>
  <si>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</si>
  <si>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</si>
  <si>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</si>
  <si>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</si>
  <si>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</si>
  <si>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</si>
  <si>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</si>
  <si>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</si>
  <si>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</si>
  <si>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</si>
  <si>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</si>
  <si>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</si>
  <si>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</si>
  <si>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</si>
  <si>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</si>
  <si>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</si>
  <si>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</si>
  <si>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</si>
  <si>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</si>
  <si>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</si>
  <si>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</si>
  <si>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</si>
  <si>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</si>
  <si>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</si>
  <si>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</si>
  <si>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</si>
  <si>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</si>
  <si>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</si>
  <si>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</si>
  <si>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</si>
  <si>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</si>
  <si>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</si>
  <si>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</si>
  <si>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</si>
  <si>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</si>
  <si>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</si>
  <si>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</si>
  <si>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</si>
  <si>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</si>
  <si>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</si>
  <si>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</si>
  <si>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</si>
  <si>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</si>
  <si>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</si>
  <si>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</si>
  <si>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</si>
  <si>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</si>
  <si>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</si>
  <si>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</si>
  <si>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</si>
  <si>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</si>
  <si>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</si>
  <si>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</si>
  <si>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</si>
  <si>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</si>
  <si>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</si>
  <si>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</si>
  <si>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</si>
  <si>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</si>
  <si>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</si>
  <si>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</si>
  <si>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</si>
  <si>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</si>
  <si>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</si>
  <si>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</si>
  <si>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</si>
  <si>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</si>
  <si>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</si>
  <si>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</si>
  <si>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</si>
  <si>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</si>
  <si>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</si>
  <si>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</si>
  <si>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</si>
  <si>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</si>
  <si>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</si>
  <si>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</si>
  <si>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</si>
  <si>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</si>
  <si>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</si>
  <si>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</si>
  <si>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</si>
  <si>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</si>
  <si>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</si>
  <si>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</si>
  <si>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</si>
  <si>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</si>
  <si>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</si>
  <si>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</si>
  <si>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</si>
  <si>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</si>
  <si>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</si>
  <si>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</si>
  <si>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</si>
  <si>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</si>
  <si>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</si>
  <si>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</si>
  <si>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</si>
  <si>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</si>
  <si>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</si>
  <si>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</si>
  <si>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</si>
  <si>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</si>
  <si>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</si>
  <si>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</si>
  <si>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</si>
  <si>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</si>
  <si>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</si>
  <si>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</si>
  <si>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</si>
  <si>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</si>
  <si>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</si>
  <si>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</si>
  <si>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</si>
  <si>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</si>
  <si>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</si>
  <si>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</si>
  <si>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</si>
  <si>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</si>
  <si>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</si>
  <si>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</si>
  <si>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</si>
  <si>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</si>
  <si>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</si>
  <si>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</si>
  <si>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</si>
  <si>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</si>
  <si>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</si>
  <si>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</si>
  <si>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</si>
  <si>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</si>
  <si>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</si>
  <si>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</si>
  <si>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</si>
  <si>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</si>
  <si>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</si>
  <si>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</si>
  <si>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</si>
  <si>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</si>
  <si>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</si>
  <si>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</si>
  <si>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</si>
  <si>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</si>
  <si>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</si>
  <si>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</si>
  <si>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</si>
  <si>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</si>
  <si>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</si>
  <si>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</si>
  <si>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</si>
  <si>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</si>
  <si>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</si>
  <si>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</si>
  <si>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</si>
  <si>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</si>
  <si>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</si>
  <si>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</si>
  <si>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</si>
  <si>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</si>
  <si>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</si>
  <si>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</si>
  <si>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</si>
  <si>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</si>
  <si>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</si>
  <si>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</si>
  <si>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</si>
  <si>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</si>
  <si>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</si>
  <si>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</si>
  <si>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</si>
  <si>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</si>
  <si>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</si>
  <si>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</si>
  <si>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</si>
  <si>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</si>
  <si>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</si>
  <si>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</si>
  <si>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</si>
  <si>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</si>
  <si>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</si>
  <si>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</si>
  <si>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</si>
  <si>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</si>
  <si>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</si>
  <si>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</si>
  <si>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</si>
  <si>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</si>
  <si>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</si>
  <si>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</si>
  <si>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</si>
  <si>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</si>
  <si>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</si>
  <si>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</si>
  <si>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</si>
  <si>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</si>
  <si>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</si>
  <si>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</si>
  <si>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</si>
  <si>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</si>
  <si>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</si>
  <si>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</si>
  <si>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</si>
  <si>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</si>
  <si>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</si>
  <si>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</si>
  <si>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</si>
  <si>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</si>
  <si>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</si>
  <si>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</si>
  <si>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</si>
  <si>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</si>
  <si>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</si>
  <si>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</si>
  <si>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</si>
  <si>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</si>
  <si>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</si>
  <si>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</si>
  <si>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</si>
  <si>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</si>
  <si>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</si>
  <si>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</si>
  <si>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</si>
  <si>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</si>
  <si>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</si>
  <si>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</si>
  <si>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</si>
  <si>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</si>
  <si>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</si>
  <si>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</si>
  <si>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</si>
  <si>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</si>
  <si>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</si>
  <si>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</si>
  <si>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</si>
  <si>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</si>
  <si>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</si>
  <si>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</si>
  <si>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</si>
  <si>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</si>
  <si>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</si>
  <si>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</si>
  <si>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</si>
  <si>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</si>
  <si>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</si>
  <si>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</si>
  <si>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</si>
  <si>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</si>
  <si>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</si>
  <si>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</si>
  <si>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</si>
  <si>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</si>
  <si>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</si>
  <si>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</si>
  <si>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</si>
  <si>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</si>
  <si>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</si>
  <si>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</si>
  <si>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</si>
  <si>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</si>
  <si>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</si>
  <si>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</si>
  <si>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</si>
  <si>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</si>
  <si>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</si>
  <si>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</si>
  <si>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</si>
  <si>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</si>
  <si>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</si>
  <si>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</si>
  <si>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</si>
  <si>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</si>
  <si>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</si>
  <si>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</si>
  <si>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</si>
  <si>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</si>
  <si>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</si>
  <si>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</si>
  <si>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</si>
  <si>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</si>
  <si>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</si>
  <si>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</si>
  <si>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</si>
  <si>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</si>
  <si>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</si>
  <si>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</si>
  <si>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</si>
  <si>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</si>
  <si>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</si>
  <si>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</si>
  <si>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</si>
  <si>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</si>
  <si>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</si>
  <si>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</si>
  <si>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</si>
  <si>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</si>
  <si>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</si>
  <si>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</si>
  <si>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</si>
  <si>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</si>
  <si>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</si>
  <si>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</si>
  <si>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</si>
  <si>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</si>
  <si>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</si>
  <si>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</si>
  <si>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</si>
  <si>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</si>
  <si>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</si>
  <si>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</si>
  <si>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</si>
  <si>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</si>
  <si>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</si>
  <si>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</si>
  <si>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</si>
  <si>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</si>
  <si>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</si>
  <si>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</si>
  <si>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</si>
  <si>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</si>
  <si>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</si>
  <si>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</si>
  <si>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</si>
  <si>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</si>
  <si>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</si>
  <si>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</si>
  <si>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</si>
  <si>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</si>
  <si>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</si>
  <si>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</si>
  <si>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</si>
  <si>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</si>
  <si>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</si>
  <si>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</si>
  <si>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</si>
  <si>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</si>
  <si>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</si>
  <si>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</si>
  <si>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</si>
  <si>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</si>
  <si>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</si>
  <si>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</si>
  <si>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</si>
  <si>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</si>
  <si>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</si>
  <si>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</si>
  <si>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</si>
  <si>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</si>
  <si>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</si>
  <si>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</si>
  <si>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</si>
  <si>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</si>
  <si>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</si>
  <si>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</si>
  <si>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</si>
  <si>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</si>
  <si>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</si>
  <si>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</si>
  <si>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</si>
  <si>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</si>
  <si>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</si>
  <si>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</si>
  <si>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</si>
  <si>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</si>
  <si>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</si>
  <si>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</si>
  <si>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</si>
  <si>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</si>
  <si>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</si>
  <si>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</si>
  <si>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</si>
  <si>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</si>
  <si>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</si>
  <si>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</si>
  <si>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</si>
  <si>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</si>
  <si>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</si>
  <si>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</si>
  <si>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</si>
  <si>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</si>
  <si>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</si>
  <si>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</si>
  <si>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</si>
  <si>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</si>
  <si>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</si>
  <si>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</si>
  <si>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</si>
  <si>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</si>
  <si>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</si>
  <si>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</si>
  <si>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</si>
  <si>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</si>
  <si>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</si>
  <si>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</si>
  <si>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</si>
  <si>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</si>
  <si>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</si>
  <si>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</si>
  <si>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</si>
  <si>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</si>
  <si>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</si>
  <si>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</si>
  <si>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</si>
  <si>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</si>
  <si>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</si>
  <si>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</si>
  <si>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</si>
  <si>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</si>
  <si>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</si>
  <si>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</si>
  <si>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</si>
  <si>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</si>
  <si>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</si>
  <si>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</si>
  <si>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</si>
  <si>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</si>
  <si>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</si>
  <si>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</si>
  <si>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</si>
  <si>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</si>
  <si>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</si>
  <si>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</si>
  <si>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</si>
  <si>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</si>
  <si>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</si>
  <si>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</si>
  <si>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</si>
  <si>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</si>
  <si>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</si>
  <si>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</si>
  <si>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</si>
  <si>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</si>
  <si>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</si>
  <si>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</si>
  <si>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</si>
  <si>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</si>
  <si>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</si>
  <si>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</si>
  <si>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</si>
  <si>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</si>
  <si>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</si>
  <si>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</si>
  <si>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</si>
  <si>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</si>
  <si>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</si>
  <si>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</si>
  <si>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</si>
  <si>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</si>
  <si>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</si>
  <si>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</si>
  <si>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</si>
  <si>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</si>
  <si>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</si>
  <si>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</si>
  <si>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</si>
  <si>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</si>
  <si>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</si>
  <si>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</si>
  <si>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</si>
  <si>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</si>
  <si>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</si>
  <si>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</si>
  <si>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</si>
  <si>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</si>
  <si>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</si>
  <si>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</si>
  <si>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</si>
  <si>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</si>
  <si>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</si>
  <si>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</si>
  <si>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</si>
  <si>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</si>
  <si>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</si>
  <si>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</si>
  <si>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</si>
  <si>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</si>
  <si>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</si>
  <si>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</si>
  <si>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</si>
  <si>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</si>
  <si>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</si>
  <si>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</si>
  <si>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</si>
  <si>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</si>
  <si>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</si>
  <si>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</si>
  <si>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</si>
  <si>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</si>
  <si>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</si>
  <si>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</si>
  <si>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</si>
  <si>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</si>
  <si>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</si>
  <si>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</si>
  <si>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</si>
  <si>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</si>
  <si>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</si>
  <si>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</si>
  <si>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</si>
  <si>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</si>
  <si>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</si>
  <si>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</si>
  <si>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</si>
  <si>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</si>
  <si>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</si>
  <si>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</si>
  <si>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</si>
  <si>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</si>
  <si>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</si>
  <si>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</si>
  <si>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</si>
  <si>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</si>
  <si>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</si>
  <si>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</si>
  <si>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</si>
  <si>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</si>
  <si>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</si>
  <si>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</si>
  <si>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</si>
  <si>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</si>
  <si>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</si>
  <si>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</si>
  <si>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</si>
  <si>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</si>
  <si>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</si>
  <si>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</si>
  <si>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</si>
  <si>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</si>
  <si>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</si>
  <si>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</si>
  <si>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</si>
  <si>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</si>
  <si>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</si>
  <si>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</si>
  <si>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</si>
  <si>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</si>
  <si>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</si>
  <si>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</si>
  <si>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</si>
  <si>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</si>
  <si>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</si>
  <si>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</si>
  <si>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</si>
  <si>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</si>
  <si>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</si>
  <si>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</si>
  <si>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</si>
  <si>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</si>
  <si>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</si>
  <si>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</si>
  <si>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</si>
  <si>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</si>
  <si>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</si>
  <si>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</si>
  <si>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</si>
  <si>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</si>
  <si>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</si>
  <si>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</si>
  <si>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</si>
  <si>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</si>
  <si>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</si>
  <si>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</si>
  <si>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</si>
  <si>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</si>
  <si>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</si>
  <si>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</si>
  <si>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</si>
  <si>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</si>
  <si>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</si>
  <si>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</si>
  <si>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</si>
  <si>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</si>
  <si>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</si>
  <si>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</si>
  <si>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</si>
  <si>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</si>
  <si>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</si>
  <si>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</si>
  <si>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</si>
  <si>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</si>
  <si>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</si>
  <si>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</si>
  <si>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</si>
  <si>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</si>
  <si>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</si>
  <si>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</si>
  <si>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</si>
  <si>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</si>
  <si>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</si>
  <si>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</si>
  <si>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</si>
  <si>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</si>
  <si>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</si>
  <si>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</si>
  <si>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</si>
  <si>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</si>
  <si>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</si>
  <si>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</si>
  <si>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</si>
  <si>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</si>
  <si>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</si>
  <si>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</si>
  <si>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</si>
  <si>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</si>
  <si>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</si>
  <si>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</si>
  <si>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</si>
  <si>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</si>
  <si>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</si>
  <si>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</si>
  <si>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</si>
  <si>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</si>
  <si>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</si>
  <si>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</si>
  <si>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</si>
  <si>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</si>
  <si>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</si>
  <si>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</si>
  <si>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</si>
  <si>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</si>
  <si>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</si>
  <si>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</si>
  <si>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</si>
  <si>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</si>
  <si>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</si>
  <si>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</si>
  <si>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</si>
  <si>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</si>
  <si>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</si>
  <si>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</si>
  <si>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</si>
  <si>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</si>
  <si>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</si>
  <si>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</si>
  <si>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</si>
  <si>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</si>
  <si>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</si>
  <si>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</si>
  <si>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</si>
  <si>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</si>
  <si>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</si>
  <si>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</si>
  <si>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</si>
  <si>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</si>
  <si>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</si>
  <si>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</si>
  <si>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</si>
  <si>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</si>
  <si>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</si>
  <si>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</si>
  <si>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</si>
  <si>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</si>
  <si>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</si>
  <si>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</si>
  <si>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</si>
  <si>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</si>
  <si>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</si>
  <si>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</si>
  <si>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</si>
  <si>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</si>
  <si>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</si>
  <si>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</si>
  <si>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</si>
  <si>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</si>
  <si>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</si>
  <si>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</si>
  <si>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</si>
  <si>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</si>
  <si>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</si>
  <si>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</si>
  <si>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</si>
  <si>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</si>
  <si>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</si>
  <si>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</si>
  <si>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</si>
  <si>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</si>
  <si>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</si>
  <si>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</si>
  <si>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</si>
  <si>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</si>
  <si>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</si>
  <si>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</si>
  <si>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</si>
  <si>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</si>
  <si>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</si>
  <si>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</si>
  <si>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</si>
  <si>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</si>
  <si>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</si>
  <si>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</si>
  <si>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</si>
  <si>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</si>
  <si>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</si>
  <si>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</si>
  <si>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</si>
  <si>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</si>
  <si>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</si>
  <si>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</si>
  <si>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</si>
  <si>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</si>
  <si>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</si>
  <si>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</si>
  <si>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</si>
  <si>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</si>
  <si>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</si>
  <si>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</si>
  <si>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</si>
  <si>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</si>
  <si>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</si>
  <si>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</si>
  <si>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</si>
  <si>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</si>
  <si>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</si>
  <si>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</si>
  <si>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</si>
  <si>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</si>
  <si>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</si>
  <si>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</si>
  <si>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</si>
  <si>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</si>
  <si>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</si>
  <si>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</si>
  <si>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</si>
  <si>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</si>
  <si>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</si>
  <si>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</si>
  <si>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</si>
  <si>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</si>
  <si>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</si>
  <si>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</si>
  <si>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</si>
  <si>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</si>
  <si>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</si>
  <si>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</si>
  <si>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</si>
  <si>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</si>
  <si>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</si>
  <si>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</si>
  <si>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</si>
  <si>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</si>
  <si>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</si>
  <si>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</si>
  <si>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</si>
  <si>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</si>
  <si>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</si>
  <si>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</si>
  <si>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</si>
  <si>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</si>
  <si>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</si>
  <si>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</si>
  <si>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</si>
  <si>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</si>
  <si>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</si>
  <si>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</si>
  <si>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</si>
  <si>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</si>
  <si>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</si>
  <si>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</si>
  <si>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</si>
  <si>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</si>
  <si>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</si>
  <si>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</si>
  <si>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</si>
  <si>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</si>
  <si>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</si>
  <si>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</si>
  <si>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</si>
  <si>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</si>
  <si>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</si>
  <si>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</si>
  <si>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</si>
  <si>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</si>
  <si>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</si>
  <si>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</si>
  <si>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</si>
  <si>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</si>
  <si>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</si>
  <si>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</si>
  <si>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</si>
  <si>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</si>
  <si>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</si>
  <si>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</si>
  <si>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</si>
  <si>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</si>
  <si>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</si>
  <si>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</si>
  <si>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</si>
  <si>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</si>
  <si>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</si>
  <si>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</si>
  <si>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</si>
  <si>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</si>
  <si>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</si>
  <si>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</si>
  <si>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</si>
  <si>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</si>
  <si>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</si>
  <si>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</si>
  <si>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</si>
  <si>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</si>
  <si>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</si>
  <si>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</si>
  <si>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</si>
  <si>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</si>
  <si>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</si>
  <si>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</si>
  <si>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</si>
  <si>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</si>
  <si>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</si>
  <si>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</si>
  <si>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</si>
  <si>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</si>
  <si>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</si>
  <si>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</si>
  <si>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</si>
  <si>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</si>
  <si>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</si>
  <si>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</si>
  <si>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</si>
  <si>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</si>
  <si>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</si>
  <si>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</si>
  <si>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</si>
  <si>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</si>
  <si>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</si>
  <si>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</si>
  <si>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</si>
  <si>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</si>
  <si>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</si>
  <si>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</si>
  <si>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</si>
  <si>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</si>
  <si>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</si>
  <si>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</si>
  <si>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</si>
  <si>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</si>
  <si>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</si>
  <si>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</si>
  <si>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</si>
  <si>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</si>
  <si>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</si>
  <si>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</si>
  <si>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</si>
  <si>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</si>
  <si>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</si>
  <si>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</si>
  <si>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</si>
  <si>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</si>
  <si>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</si>
  <si>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</si>
  <si>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</si>
  <si>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</si>
  <si>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</si>
  <si>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</si>
  <si>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</si>
  <si>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</si>
  <si>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</si>
  <si>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</si>
  <si>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</si>
  <si>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</si>
  <si>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</si>
  <si>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</si>
  <si>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</si>
  <si>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</si>
  <si>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</si>
  <si>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</si>
  <si>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</si>
  <si>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</si>
  <si>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</si>
  <si>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</si>
  <si>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</si>
  <si>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</si>
  <si>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</si>
  <si>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</si>
  <si>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</si>
  <si>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</si>
  <si>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</si>
  <si>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</si>
  <si>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</si>
  <si>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</si>
  <si>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</si>
  <si>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</si>
  <si>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</si>
  <si>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</si>
  <si>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</si>
  <si>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</si>
  <si>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</si>
  <si>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</si>
  <si>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</si>
  <si>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</si>
  <si>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</si>
  <si>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</si>
  <si>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</si>
  <si>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</si>
  <si>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</si>
  <si>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</si>
  <si>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</si>
  <si>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</si>
  <si>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</si>
  <si>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</si>
  <si>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</si>
  <si>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</si>
  <si>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</si>
  <si>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</si>
  <si>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</si>
  <si>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</si>
  <si>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</si>
  <si>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</si>
  <si>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</si>
  <si>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</si>
  <si>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</si>
  <si>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</si>
  <si>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</si>
  <si>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</si>
  <si>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</si>
  <si>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</si>
  <si>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</si>
  <si>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</si>
  <si>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</si>
  <si>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</si>
  <si>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</si>
  <si>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</si>
  <si>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</si>
  <si>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</si>
  <si>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</si>
  <si>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</si>
  <si>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</si>
  <si>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</si>
  <si>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</si>
  <si>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</si>
  <si>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</si>
  <si>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</si>
  <si>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</si>
  <si>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</si>
  <si>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</si>
  <si>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</si>
  <si>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</si>
  <si>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</si>
  <si>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</si>
  <si>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</si>
  <si>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</si>
  <si>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</si>
  <si>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</si>
  <si>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</si>
  <si>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</si>
  <si>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</si>
  <si>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</si>
  <si>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</si>
  <si>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</si>
  <si>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</si>
  <si>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</si>
  <si>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</si>
  <si>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</si>
  <si>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</si>
  <si>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</si>
  <si>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</si>
  <si>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</si>
  <si>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</si>
  <si>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</si>
  <si>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</si>
  <si>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</si>
  <si>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</si>
  <si>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</si>
  <si>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</si>
  <si>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</si>
  <si>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</si>
  <si>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</si>
  <si>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</si>
  <si>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</si>
  <si>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</si>
  <si>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</si>
  <si>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</si>
  <si>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</si>
  <si>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</si>
  <si>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</si>
  <si>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</si>
  <si>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</si>
  <si>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</si>
  <si>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</si>
  <si>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</si>
  <si>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</si>
  <si>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</si>
  <si>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</si>
  <si>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</si>
  <si>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</si>
  <si>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</si>
  <si>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</si>
  <si>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</si>
  <si>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</si>
  <si>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</si>
  <si>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</si>
  <si>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</si>
  <si>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</si>
  <si>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</si>
  <si>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</si>
  <si>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</si>
  <si>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</si>
  <si>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</si>
  <si>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</si>
  <si>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</si>
  <si>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</si>
  <si>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</si>
  <si>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</si>
  <si>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</si>
  <si>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</si>
  <si>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</si>
  <si>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</si>
  <si>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</si>
  <si>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</si>
  <si>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</si>
  <si>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</si>
  <si>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</si>
  <si>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</si>
  <si>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</si>
  <si>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</si>
  <si>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</si>
  <si>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</si>
  <si>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</si>
  <si>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</si>
  <si>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</si>
  <si>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</si>
  <si>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</si>
  <si>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</si>
  <si>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</si>
  <si>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</si>
  <si>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</si>
  <si>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</si>
  <si>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</si>
  <si>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</si>
  <si>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</si>
  <si>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</si>
  <si>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</si>
  <si>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</si>
  <si>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</si>
  <si>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</si>
  <si>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</si>
  <si>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</si>
  <si>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</si>
  <si>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</si>
  <si>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</si>
  <si>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</si>
  <si>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</si>
  <si>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</si>
  <si>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</si>
  <si>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</si>
  <si>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</si>
  <si>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</si>
  <si>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</si>
  <si>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</si>
  <si>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</si>
  <si>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</si>
  <si>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</si>
  <si>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</si>
  <si>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</si>
  <si>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</si>
  <si>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</si>
  <si>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</si>
  <si>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</si>
  <si>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</si>
  <si>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</si>
  <si>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</si>
  <si>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</si>
  <si>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</si>
  <si>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</si>
  <si>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</si>
  <si>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</si>
  <si>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</si>
  <si>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</si>
  <si>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</si>
  <si>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</si>
  <si>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</si>
  <si>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</si>
  <si>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</si>
  <si>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</si>
  <si>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</si>
  <si>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</si>
  <si>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</si>
  <si>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</si>
  <si>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</si>
  <si>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</si>
  <si>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</si>
  <si>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</si>
  <si>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</si>
  <si>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</si>
  <si>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</si>
  <si>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</si>
  <si>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</si>
  <si>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</si>
  <si>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</si>
  <si>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</si>
  <si>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</si>
  <si>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</si>
  <si>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</si>
  <si>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</si>
  <si>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</si>
  <si>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</si>
  <si>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</si>
  <si>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</si>
  <si>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</si>
  <si>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</si>
  <si>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</si>
  <si>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</si>
  <si>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</si>
  <si>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</si>
  <si>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</si>
  <si>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</si>
  <si>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</si>
  <si>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</si>
  <si>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</si>
  <si>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</si>
  <si>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</si>
  <si>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</si>
  <si>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</si>
  <si>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</si>
  <si>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</si>
  <si>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</si>
  <si>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</si>
  <si>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</si>
  <si>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</si>
  <si>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</si>
  <si>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</si>
  <si>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</si>
  <si>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</si>
  <si>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</si>
  <si>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</si>
  <si>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</si>
  <si>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</si>
  <si>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</si>
  <si>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</si>
  <si>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</si>
  <si>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</si>
  <si>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</si>
  <si>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</si>
  <si>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</si>
  <si>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</si>
  <si>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</si>
  <si>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</si>
  <si>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</si>
  <si>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</si>
  <si>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</si>
  <si>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</si>
  <si>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</si>
  <si>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</si>
  <si>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</si>
  <si>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</si>
  <si>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</si>
  <si>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</si>
  <si>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</si>
  <si>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</si>
  <si>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</si>
  <si>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</si>
  <si>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</si>
  <si>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</si>
  <si>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</si>
  <si>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</si>
  <si>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</si>
  <si>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</si>
  <si>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</si>
  <si>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</si>
  <si>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</si>
  <si>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</si>
  <si>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</si>
  <si>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</si>
  <si>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</si>
  <si>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</si>
  <si>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</si>
  <si>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</si>
  <si>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</si>
  <si>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</si>
  <si>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</si>
  <si>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</si>
  <si>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</si>
  <si>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</si>
  <si>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</si>
  <si>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</si>
  <si>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</si>
  <si>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</si>
  <si>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</si>
  <si>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</si>
  <si>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</si>
  <si>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</si>
  <si>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</si>
  <si>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</si>
  <si>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</si>
  <si>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</si>
  <si>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</si>
  <si>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</si>
  <si>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</si>
  <si>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</si>
  <si>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</si>
  <si>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</si>
  <si>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</si>
  <si>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</si>
  <si>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</si>
  <si>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</si>
  <si>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</si>
  <si>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</si>
  <si>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</si>
  <si>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</si>
  <si>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</si>
  <si>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</si>
  <si>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</si>
  <si>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</si>
  <si>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</si>
  <si>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</si>
  <si>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</si>
  <si>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</si>
  <si>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</si>
  <si>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</si>
  <si>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</si>
  <si>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</si>
  <si>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</si>
  <si>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</si>
  <si>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</si>
  <si>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</si>
  <si>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</si>
  <si>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</si>
  <si>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</si>
  <si>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</si>
  <si>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</si>
  <si>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</si>
  <si>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</si>
  <si>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</si>
  <si>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</si>
  <si>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</si>
  <si>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</si>
  <si>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</si>
  <si>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</si>
  <si>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</si>
  <si>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</si>
  <si>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</si>
  <si>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</si>
  <si>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</si>
  <si>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</si>
  <si>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</si>
  <si>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</si>
  <si>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</si>
  <si>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</si>
  <si>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</si>
  <si>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</si>
  <si>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</si>
  <si>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</si>
  <si>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</si>
  <si>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</si>
  <si>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</si>
  <si>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</si>
  <si>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</si>
  <si>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</si>
  <si>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</si>
  <si>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</si>
  <si>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</si>
  <si>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</si>
  <si>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</si>
  <si>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</si>
  <si>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</si>
  <si>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</si>
  <si>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</si>
  <si>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</si>
  <si>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</si>
  <si>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</si>
  <si>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</si>
  <si>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</si>
  <si>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</si>
  <si>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</si>
  <si>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</si>
  <si>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</si>
  <si>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</si>
  <si>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</si>
  <si>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</si>
  <si>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</si>
  <si>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</si>
  <si>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</si>
  <si>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</si>
  <si>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</si>
  <si>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</si>
  <si>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</si>
  <si>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</si>
  <si>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</si>
  <si>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</si>
  <si>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</si>
  <si>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</si>
  <si>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</si>
  <si>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</si>
  <si>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</si>
  <si>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</si>
  <si>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</si>
  <si>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</si>
  <si>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</si>
  <si>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</si>
  <si>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</si>
  <si>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</si>
  <si>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</si>
  <si>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</si>
  <si>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</si>
  <si>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</si>
  <si>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</si>
  <si>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</si>
  <si>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</si>
  <si>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</si>
  <si>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</si>
  <si>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</si>
  <si>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</si>
  <si>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</si>
  <si>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</si>
  <si>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</si>
  <si>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</si>
  <si>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</si>
  <si>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</si>
  <si>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</si>
  <si>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</si>
  <si>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</si>
  <si>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</si>
  <si>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</si>
  <si>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</si>
  <si>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</si>
  <si>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</si>
  <si>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</si>
  <si>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</si>
  <si>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</si>
  <si>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</si>
  <si>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</si>
  <si>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</si>
  <si>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</si>
  <si>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</si>
  <si>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</si>
  <si>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</si>
  <si>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</si>
  <si>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</si>
  <si>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</si>
  <si>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</si>
  <si>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</si>
  <si>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</si>
  <si>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</si>
  <si>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</si>
  <si>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</si>
  <si>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</si>
  <si>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</si>
  <si>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</si>
  <si>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</si>
  <si>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</si>
  <si>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</si>
  <si>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</si>
  <si>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</si>
  <si>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</si>
  <si>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</si>
  <si>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</si>
  <si>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</si>
  <si>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</si>
  <si>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</si>
  <si>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</si>
  <si>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</si>
  <si>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</si>
  <si>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</si>
  <si>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</si>
  <si>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</si>
  <si>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</si>
  <si>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</si>
  <si>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</si>
  <si>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</si>
  <si>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</si>
  <si>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</si>
  <si>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</si>
  <si>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</si>
  <si>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</si>
  <si>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</si>
  <si>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</si>
  <si>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</si>
  <si>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</si>
  <si>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</si>
  <si>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</si>
  <si>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</si>
  <si>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</si>
  <si>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</si>
  <si>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</si>
  <si>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</si>
  <si>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</si>
  <si>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</si>
  <si>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</si>
  <si>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</si>
  <si>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</si>
  <si>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</si>
  <si>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</si>
  <si>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</si>
  <si>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</si>
  <si>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</si>
  <si>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</si>
  <si>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</si>
  <si>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</si>
  <si>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</si>
  <si>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</si>
  <si>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</si>
  <si>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</si>
  <si>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</si>
  <si>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</si>
  <si>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</si>
  <si>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</si>
  <si>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</si>
  <si>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</si>
  <si>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</si>
  <si>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</si>
  <si>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</si>
  <si>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</si>
  <si>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</si>
  <si>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</si>
  <si>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</si>
  <si>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</si>
  <si>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</si>
  <si>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</si>
  <si>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</si>
  <si>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</si>
  <si>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</si>
  <si>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</si>
  <si>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</si>
  <si>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</si>
  <si>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</si>
  <si>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</si>
  <si>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</si>
  <si>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</si>
  <si>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</si>
  <si>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</si>
  <si>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</si>
  <si>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</si>
  <si>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</si>
  <si>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</si>
  <si>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</si>
  <si>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</si>
  <si>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</si>
  <si>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</si>
  <si>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</si>
  <si>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</si>
  <si>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</si>
  <si>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</si>
  <si>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</si>
  <si>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</si>
  <si>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</si>
  <si>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</si>
  <si>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</si>
  <si>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</si>
  <si>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</si>
  <si>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</si>
  <si>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</si>
  <si>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</si>
  <si>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</si>
  <si>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</si>
  <si>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</si>
  <si>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</si>
  <si>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</si>
  <si>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</si>
  <si>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</si>
  <si>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</si>
  <si>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</si>
  <si>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</si>
  <si>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</si>
  <si>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</si>
  <si>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</si>
  <si>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</si>
  <si>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</si>
  <si>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</si>
  <si>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</si>
  <si>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</si>
  <si>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</si>
  <si>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</si>
  <si>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</si>
  <si>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</si>
  <si>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</si>
  <si>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</si>
  <si>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</si>
  <si>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</si>
  <si>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</si>
  <si>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</si>
  <si>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</si>
  <si>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</si>
  <si>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</si>
  <si>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</si>
  <si>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</si>
  <si>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</si>
  <si>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</si>
  <si>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</si>
  <si>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</si>
  <si>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</si>
  <si>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</si>
  <si>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</si>
  <si>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</si>
  <si>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</si>
  <si>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</si>
  <si>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</si>
  <si>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</si>
  <si>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</si>
  <si>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</si>
  <si>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</si>
  <si>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</si>
  <si>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</si>
  <si>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</si>
  <si>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</si>
  <si>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</si>
  <si>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</si>
  <si>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</si>
  <si>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</si>
  <si>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</si>
  <si>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</si>
  <si>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</si>
  <si>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</si>
  <si>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</si>
  <si>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</si>
  <si>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</si>
  <si>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</si>
  <si>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</si>
  <si>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</si>
  <si>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</si>
  <si>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</si>
  <si>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</si>
  <si>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</si>
  <si>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</si>
  <si>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</si>
  <si>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</si>
  <si>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</si>
  <si>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</si>
  <si>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</si>
  <si>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</si>
  <si>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</si>
  <si>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</si>
  <si>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</si>
  <si>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</si>
  <si>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</si>
  <si>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</si>
  <si>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</si>
  <si>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</si>
  <si>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</si>
  <si>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</si>
  <si>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</si>
  <si>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</si>
  <si>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</si>
  <si>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</si>
  <si>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</si>
  <si>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</si>
  <si>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</si>
  <si>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</si>
  <si>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</si>
  <si>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</si>
  <si>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</si>
  <si>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</si>
  <si>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</si>
  <si>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</si>
  <si>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</si>
  <si>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</si>
  <si>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</si>
  <si>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</si>
  <si>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</si>
  <si>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</si>
  <si>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</si>
  <si>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</si>
  <si>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</si>
  <si>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</si>
  <si>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</si>
  <si>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</si>
  <si>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</si>
  <si>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</si>
  <si>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</si>
  <si>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</si>
  <si>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</si>
  <si>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</si>
  <si>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</si>
  <si>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</si>
  <si>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</si>
  <si>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</si>
  <si>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</si>
  <si>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</si>
  <si>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</si>
  <si>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</si>
  <si>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</si>
  <si>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</si>
  <si>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</si>
  <si>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</si>
  <si>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</si>
  <si>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</si>
  <si>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</si>
  <si>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</si>
  <si>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</si>
  <si>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</si>
  <si>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</si>
  <si>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</si>
  <si>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</si>
  <si>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</si>
  <si>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</si>
  <si>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</si>
  <si>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</si>
  <si>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</si>
  <si>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</si>
  <si>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</si>
  <si>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</si>
  <si>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</si>
  <si>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</si>
  <si>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</si>
  <si>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</si>
  <si>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</si>
  <si>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</si>
  <si>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</si>
  <si>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</si>
  <si>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</si>
  <si>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</si>
  <si>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</si>
  <si>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</si>
  <si>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</si>
  <si>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</si>
  <si>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</si>
  <si>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</si>
  <si>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</si>
  <si>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</si>
  <si>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</si>
  <si>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</si>
  <si>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</si>
  <si>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</si>
  <si>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</si>
  <si>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</si>
  <si>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</si>
  <si>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</si>
  <si>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</si>
  <si>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</si>
  <si>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</si>
  <si>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</si>
  <si>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</si>
  <si>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</si>
  <si>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</si>
  <si>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</si>
  <si>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</si>
  <si>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</si>
  <si>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</si>
  <si>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</si>
  <si>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</si>
  <si>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</si>
  <si>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</si>
  <si>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</si>
  <si>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</si>
  <si>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</si>
  <si>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</si>
  <si>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</si>
  <si>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</si>
  <si>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</si>
  <si>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</si>
  <si>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</si>
  <si>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</si>
  <si>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</si>
  <si>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</si>
  <si>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</si>
  <si>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</si>
  <si>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</si>
  <si>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</si>
  <si>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</si>
  <si>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</si>
  <si>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</si>
  <si>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</si>
  <si>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</si>
  <si>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</si>
  <si>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</si>
  <si>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</si>
  <si>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</si>
  <si>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</si>
  <si>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</si>
  <si>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</si>
  <si>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</si>
  <si>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</si>
  <si>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</si>
  <si>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</si>
  <si>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</si>
  <si>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</si>
  <si>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</si>
  <si>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</si>
  <si>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</si>
  <si>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</si>
  <si>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</si>
  <si>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</si>
  <si>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</si>
  <si>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</si>
  <si>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</si>
  <si>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</si>
  <si>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</si>
  <si>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</si>
  <si>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</si>
  <si>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</si>
  <si>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</si>
  <si>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</si>
  <si>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</si>
  <si>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</si>
  <si>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</si>
  <si>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</si>
  <si>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</si>
  <si>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</si>
  <si>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</si>
  <si>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</si>
  <si>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</si>
  <si>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</si>
  <si>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</si>
  <si>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</si>
  <si>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</si>
  <si>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</si>
  <si>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</si>
  <si>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</si>
  <si>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</si>
  <si>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</si>
  <si>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</si>
  <si>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</si>
  <si>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</si>
  <si>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</si>
  <si>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</si>
  <si>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</si>
  <si>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</si>
  <si>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</si>
  <si>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</si>
  <si>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</si>
  <si>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</si>
  <si>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</si>
  <si>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</si>
  <si>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</si>
  <si>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</si>
  <si>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</si>
  <si>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</si>
  <si>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</si>
  <si>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</si>
  <si>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</si>
  <si>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</si>
  <si>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</si>
  <si>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</si>
  <si>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</si>
  <si>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</si>
  <si>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</si>
  <si>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</si>
  <si>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</si>
  <si>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</si>
  <si>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</si>
  <si>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</si>
  <si>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</si>
  <si>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</si>
  <si>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</si>
  <si>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</si>
  <si>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</si>
  <si>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</si>
  <si>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</si>
  <si>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</si>
  <si>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</si>
  <si>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</si>
  <si>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</si>
  <si>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</si>
  <si>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</si>
  <si>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</si>
  <si>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</si>
  <si>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</si>
  <si>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</si>
  <si>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</si>
  <si>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</si>
  <si>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</si>
  <si>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</si>
  <si>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</si>
  <si>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</si>
  <si>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</si>
  <si>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</si>
  <si>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</si>
  <si>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</si>
  <si>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</si>
  <si>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</si>
  <si>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</si>
  <si>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</si>
  <si>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</si>
  <si>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</si>
  <si>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</si>
  <si>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</si>
  <si>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</si>
  <si>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</si>
  <si>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</si>
  <si>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</si>
  <si>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</si>
  <si>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</si>
  <si>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</si>
  <si>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</si>
  <si>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</si>
  <si>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</si>
  <si>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</si>
  <si>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</si>
  <si>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</si>
  <si>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</si>
  <si>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</si>
  <si>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</si>
  <si>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</si>
  <si>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</si>
  <si>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</si>
  <si>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</si>
  <si>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</si>
  <si>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</si>
  <si>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</si>
  <si>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</si>
  <si>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</si>
  <si>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</si>
  <si>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</si>
  <si>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</si>
  <si>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</si>
  <si>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</si>
  <si>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</si>
  <si>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</si>
  <si>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</si>
  <si>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</si>
  <si>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</si>
  <si>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</si>
  <si>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</si>
  <si>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</si>
  <si>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</si>
  <si>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</si>
  <si>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</si>
  <si>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</si>
  <si>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</si>
  <si>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</si>
  <si>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</si>
  <si>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</si>
  <si>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</si>
  <si>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</si>
  <si>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</si>
  <si>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</si>
  <si>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</si>
  <si>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</si>
  <si>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</si>
  <si>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</si>
  <si>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</si>
  <si>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</si>
  <si>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</si>
  <si>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</si>
  <si>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</si>
  <si>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</si>
  <si>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</si>
  <si>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</si>
  <si>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</si>
  <si>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</si>
  <si>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</si>
  <si>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</si>
  <si>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</si>
  <si>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</si>
  <si>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</si>
  <si>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</si>
  <si>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</si>
  <si>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</si>
  <si>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</si>
  <si>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</si>
  <si>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</si>
  <si>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</si>
  <si>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</si>
  <si>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</si>
  <si>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</si>
  <si>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</si>
  <si>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</si>
  <si>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</si>
  <si>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</si>
  <si>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</si>
  <si>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</si>
  <si>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</si>
  <si>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</si>
  <si>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</si>
  <si>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</si>
  <si>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</si>
  <si>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</si>
  <si>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</si>
  <si>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</si>
  <si>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</si>
  <si>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</si>
  <si>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</si>
  <si>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</si>
  <si>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</si>
  <si>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</si>
  <si>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</si>
  <si>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</si>
  <si>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</si>
  <si>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</si>
  <si>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</si>
  <si>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</si>
  <si>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</si>
  <si>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</si>
  <si>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</si>
  <si>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</si>
  <si>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</si>
  <si>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</si>
  <si>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</si>
  <si>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</si>
  <si>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</si>
  <si>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</si>
  <si>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</si>
  <si>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</si>
  <si>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</si>
  <si>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</si>
  <si>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</si>
  <si>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</si>
  <si>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</si>
  <si>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</si>
  <si>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</si>
  <si>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</si>
  <si>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</si>
  <si>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</si>
  <si>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</si>
  <si>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</si>
  <si>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</si>
  <si>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</si>
  <si>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</si>
  <si>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</si>
  <si>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</si>
  <si>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</si>
  <si>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</si>
  <si>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</si>
  <si>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</si>
  <si>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</si>
  <si>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</si>
  <si>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</si>
  <si>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</si>
  <si>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</si>
  <si>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</si>
  <si>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</si>
  <si>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</si>
  <si>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</si>
  <si>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</si>
  <si>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</si>
  <si>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</si>
  <si>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</si>
  <si>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</si>
  <si>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</si>
  <si>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</si>
  <si>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</si>
  <si>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</si>
  <si>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</si>
  <si>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</si>
  <si>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</si>
  <si>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</si>
  <si>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</si>
  <si>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</si>
  <si>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</si>
  <si>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</si>
  <si>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</si>
  <si>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</si>
  <si>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</si>
  <si>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</si>
  <si>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</si>
  <si>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</si>
  <si>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</si>
  <si>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</si>
  <si>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</si>
  <si>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</si>
  <si>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</si>
  <si>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</si>
  <si>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</si>
  <si>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</si>
  <si>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</si>
  <si>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</si>
  <si>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</si>
  <si>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</si>
  <si>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</si>
  <si>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</si>
  <si>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</si>
  <si>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</si>
  <si>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</si>
  <si>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</si>
  <si>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</si>
  <si>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</si>
  <si>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</si>
  <si>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</si>
  <si>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</si>
  <si>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</si>
  <si>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</si>
  <si>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</si>
  <si>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</si>
  <si>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</si>
  <si>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</si>
  <si>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</si>
  <si>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</si>
  <si>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</si>
  <si>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</si>
  <si>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</si>
  <si>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</si>
  <si>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</si>
  <si>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</si>
  <si>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</si>
  <si>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</si>
  <si>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</si>
  <si>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</si>
  <si>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</si>
  <si>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</si>
  <si>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</si>
  <si>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</si>
  <si>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</si>
  <si>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</si>
  <si>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</si>
  <si>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</si>
  <si>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</si>
  <si>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</si>
  <si>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</si>
  <si>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</si>
  <si>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</si>
  <si>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</si>
  <si>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</si>
  <si>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</si>
  <si>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</si>
  <si>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</si>
  <si>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</si>
  <si>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</si>
  <si>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</si>
  <si>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</si>
  <si>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</si>
  <si>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</si>
  <si>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</si>
  <si>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</si>
  <si>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</si>
  <si>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</si>
  <si>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</si>
  <si>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</si>
  <si>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</si>
  <si>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</si>
  <si>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</si>
  <si>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</si>
  <si>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</si>
  <si>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</si>
  <si>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</si>
  <si>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</si>
  <si>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</si>
  <si>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</si>
  <si>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</si>
  <si>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</si>
  <si>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</si>
  <si>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</si>
  <si>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</si>
  <si>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</si>
  <si>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</si>
  <si>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</si>
  <si>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</si>
  <si>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</si>
  <si>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</si>
  <si>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</si>
  <si>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</si>
  <si>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</si>
  <si>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</si>
  <si>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</si>
  <si>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</si>
  <si>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</si>
  <si>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</si>
  <si>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</si>
  <si>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</si>
  <si>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</si>
  <si>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</si>
  <si>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</si>
  <si>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</si>
  <si>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</si>
  <si>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</si>
  <si>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</si>
  <si>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</si>
  <si>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</si>
  <si>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</si>
  <si>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</si>
  <si>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</si>
  <si>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</si>
  <si>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</si>
  <si>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</si>
  <si>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</si>
  <si>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</si>
  <si>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</si>
  <si>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</si>
  <si>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</si>
  <si>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</si>
  <si>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</si>
  <si>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</si>
  <si>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</si>
  <si>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</si>
  <si>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</si>
  <si>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</si>
  <si>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</si>
  <si>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</si>
  <si>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</si>
  <si>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</si>
  <si>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</si>
  <si>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</si>
  <si>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</si>
  <si>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</si>
  <si>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</si>
  <si>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</si>
  <si>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</si>
  <si>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</si>
  <si>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</si>
  <si>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</si>
  <si>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</si>
  <si>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</si>
  <si>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</si>
  <si>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</si>
  <si>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</si>
  <si>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</si>
  <si>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</si>
  <si>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</si>
  <si>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</si>
  <si>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</si>
  <si>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</si>
  <si>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</si>
  <si>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</si>
  <si>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</si>
  <si>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</si>
  <si>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</si>
  <si>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</si>
  <si>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</si>
  <si>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</si>
  <si>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</si>
  <si>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</si>
  <si>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</si>
  <si>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</si>
  <si>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</si>
  <si>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</si>
  <si>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</si>
  <si>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</si>
  <si>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</si>
  <si>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</si>
  <si>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</si>
  <si>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</si>
  <si>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</si>
  <si>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</si>
  <si>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</si>
  <si>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</si>
  <si>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</si>
  <si>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</si>
  <si>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</si>
  <si>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</si>
  <si>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</si>
  <si>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</si>
  <si>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</si>
  <si>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</si>
  <si>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</si>
  <si>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</si>
  <si>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</si>
  <si>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</si>
  <si>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</si>
  <si>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</si>
  <si>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</si>
  <si>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</si>
  <si>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</si>
  <si>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</si>
  <si>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</si>
  <si>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</si>
  <si>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</si>
  <si>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</si>
  <si>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</si>
  <si>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</si>
  <si>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</si>
  <si>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</si>
  <si>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</si>
  <si>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</si>
  <si>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</si>
  <si>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</si>
  <si>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</si>
  <si>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</si>
  <si>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</si>
  <si>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</si>
  <si>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</si>
  <si>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</si>
  <si>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</si>
  <si>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</si>
  <si>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</si>
  <si>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</si>
  <si>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</si>
  <si>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</si>
  <si>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</si>
  <si>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</si>
  <si>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</si>
  <si>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</si>
  <si>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</si>
  <si>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</si>
  <si>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</si>
  <si>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</si>
  <si>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</si>
  <si>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</si>
  <si>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</si>
  <si>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</si>
  <si>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</si>
  <si>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</si>
  <si>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</si>
  <si>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</si>
  <si>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</si>
  <si>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</si>
  <si>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</si>
  <si>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</si>
  <si>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</si>
  <si>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</si>
  <si>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</si>
  <si>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</si>
  <si>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</si>
  <si>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</si>
  <si>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</si>
  <si>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</si>
  <si>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</si>
  <si>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</si>
  <si>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</si>
  <si>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</si>
  <si>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</si>
  <si>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</si>
  <si>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</si>
  <si>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</si>
  <si>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</si>
  <si>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</si>
  <si>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</si>
  <si>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</si>
  <si>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</si>
  <si>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</si>
  <si>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</si>
  <si>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</si>
  <si>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</si>
  <si>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</si>
  <si>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</si>
  <si>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</si>
  <si>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</si>
  <si>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</si>
  <si>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</si>
  <si>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</si>
  <si>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</si>
  <si>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</si>
  <si>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</si>
  <si>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</si>
  <si>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</si>
  <si>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</si>
  <si>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</si>
  <si>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</si>
  <si>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</si>
  <si>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</si>
  <si>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</si>
  <si>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</si>
  <si>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</si>
  <si>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</si>
  <si>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</si>
  <si>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</si>
  <si>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</si>
  <si>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</si>
  <si>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</si>
  <si>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</si>
  <si>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</si>
  <si>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</si>
  <si>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</si>
  <si>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</si>
  <si>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</si>
  <si>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</si>
  <si>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</si>
  <si>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</si>
  <si>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</si>
  <si>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</si>
  <si>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</si>
  <si>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</si>
  <si>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</si>
  <si>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</si>
  <si>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</si>
  <si>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</si>
  <si>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</si>
  <si>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</si>
  <si>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</si>
  <si>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</si>
  <si>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</si>
  <si>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</si>
  <si>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</si>
  <si>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</si>
  <si>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</si>
  <si>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</si>
  <si>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</si>
  <si>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</si>
  <si>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</si>
  <si>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</si>
  <si>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</si>
  <si>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</si>
  <si>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</si>
  <si>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</si>
  <si>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</si>
  <si>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</si>
  <si>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</si>
  <si>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</si>
  <si>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</si>
  <si>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</si>
  <si>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</si>
  <si>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</si>
  <si>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</si>
  <si>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</si>
  <si>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</si>
  <si>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</si>
  <si>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</si>
  <si>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</si>
  <si>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</si>
  <si>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</si>
  <si>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</si>
  <si>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</si>
  <si>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</si>
  <si>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</si>
  <si>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</si>
  <si>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</si>
  <si>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</si>
  <si>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</si>
  <si>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</si>
  <si>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</si>
  <si>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</si>
  <si>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</si>
  <si>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</si>
  <si>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</si>
  <si>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</si>
  <si>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</si>
  <si>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</si>
  <si>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</si>
  <si>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</si>
  <si>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</si>
  <si>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</si>
  <si>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</si>
  <si>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</si>
  <si>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</si>
  <si>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</si>
  <si>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</si>
  <si>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</si>
  <si>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</si>
  <si>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</si>
  <si>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</si>
  <si>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</si>
  <si>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</si>
  <si>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</si>
  <si>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</si>
  <si>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</si>
  <si>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</si>
  <si>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</si>
  <si>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</si>
  <si>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</si>
  <si>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</si>
  <si>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</si>
  <si>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</si>
  <si>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</si>
  <si>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</si>
  <si>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</si>
  <si>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</si>
  <si>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</si>
  <si>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</si>
  <si>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</si>
  <si>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</si>
  <si>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</si>
  <si>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</si>
  <si>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</si>
  <si>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</si>
  <si>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</si>
  <si>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</si>
  <si>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</si>
  <si>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</si>
  <si>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</si>
  <si>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</si>
  <si>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</si>
  <si>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</si>
  <si>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</si>
  <si>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</si>
  <si>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</si>
  <si>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</si>
  <si>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</si>
  <si>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</si>
  <si>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</si>
  <si>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</si>
  <si>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</si>
  <si>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</si>
  <si>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</si>
  <si>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</si>
  <si>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</si>
  <si>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</si>
  <si>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</si>
  <si>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</si>
  <si>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</si>
  <si>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</si>
  <si>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</si>
  <si>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</si>
  <si>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</si>
  <si>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</si>
  <si>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</si>
  <si>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</si>
  <si>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</si>
  <si>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</si>
  <si>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</si>
  <si>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</si>
  <si>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</si>
  <si>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</si>
  <si>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</si>
  <si>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</si>
  <si>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</si>
  <si>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</si>
  <si>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</si>
  <si>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</si>
  <si>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</si>
  <si>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</si>
  <si>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</si>
  <si>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</si>
  <si>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</si>
  <si>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</si>
  <si>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</si>
  <si>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</si>
  <si>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</si>
  <si>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</si>
  <si>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</si>
  <si>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</si>
  <si>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</si>
  <si>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</si>
  <si>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</si>
  <si>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</si>
  <si>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</si>
  <si>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</si>
  <si>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</si>
  <si>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</si>
  <si>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</si>
  <si>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</si>
  <si>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</si>
  <si>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</si>
  <si>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</si>
  <si>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</si>
  <si>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</si>
  <si>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</si>
  <si>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</si>
  <si>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</si>
  <si>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</si>
  <si>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</si>
  <si>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</si>
  <si>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</si>
  <si>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</si>
  <si>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</si>
  <si>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</si>
  <si>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</si>
  <si>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</si>
  <si>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</si>
  <si>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</si>
  <si>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</si>
  <si>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</si>
  <si>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</si>
  <si>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</si>
  <si>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</si>
  <si>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</si>
  <si>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</si>
  <si>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</si>
  <si>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</si>
  <si>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</si>
  <si>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</si>
  <si>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</si>
  <si>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</si>
  <si>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</si>
  <si>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</si>
  <si>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</si>
  <si>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</si>
  <si>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</si>
  <si>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</si>
  <si>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</si>
  <si>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</si>
  <si>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</si>
  <si>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</si>
  <si>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</si>
  <si>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</si>
  <si>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</si>
  <si>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</si>
  <si>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</si>
  <si>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</si>
  <si>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</si>
  <si>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</si>
  <si>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</si>
  <si>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</si>
  <si>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</si>
  <si>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</si>
  <si>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</si>
  <si>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</si>
  <si>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</si>
  <si>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</si>
  <si>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</si>
  <si>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</si>
  <si>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</si>
  <si>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</si>
  <si>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</si>
  <si>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</si>
  <si>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</si>
  <si>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</si>
  <si>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</si>
  <si>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</si>
  <si>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</si>
  <si>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</si>
  <si>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</si>
  <si>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</si>
  <si>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</si>
  <si>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</si>
  <si>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</si>
  <si>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</si>
  <si>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</si>
  <si>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</si>
  <si>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</si>
  <si>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</si>
  <si>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</si>
  <si>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</si>
  <si>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</si>
  <si>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</si>
  <si>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</si>
  <si>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</si>
  <si>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</si>
  <si>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</si>
  <si>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</si>
  <si>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</si>
  <si>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</si>
  <si>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</si>
  <si>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</si>
  <si>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</si>
  <si>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</si>
  <si>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</si>
  <si>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</si>
  <si>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</si>
  <si>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</si>
  <si>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</si>
  <si>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</si>
  <si>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</si>
  <si>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</si>
  <si>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</si>
  <si>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</si>
  <si>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</si>
  <si>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</si>
  <si>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</si>
  <si>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</si>
  <si>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</si>
  <si>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</si>
  <si>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</si>
  <si>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</si>
  <si>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</si>
  <si>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</si>
  <si>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</si>
  <si>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</si>
  <si>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</si>
  <si>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</si>
  <si>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</si>
  <si>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</si>
  <si>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</si>
  <si>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</si>
  <si>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</si>
  <si>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</si>
  <si>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</si>
  <si>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</si>
  <si>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</si>
  <si>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</si>
  <si>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</si>
  <si>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</si>
  <si>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</si>
  <si>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</si>
  <si>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</si>
  <si>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</si>
  <si>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</si>
  <si>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</si>
  <si>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</si>
  <si>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</si>
  <si>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</si>
  <si>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</si>
  <si>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</si>
  <si>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</si>
  <si>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</si>
  <si>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</si>
  <si>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</si>
  <si>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</si>
  <si>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</si>
  <si>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</si>
  <si>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</si>
  <si>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</si>
  <si>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</si>
  <si>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</si>
  <si>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</si>
  <si>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</si>
  <si>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</si>
  <si>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</si>
  <si>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</si>
  <si>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</si>
  <si>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</si>
  <si>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</si>
  <si>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</si>
  <si>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</si>
  <si>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</si>
  <si>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</si>
  <si>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</si>
  <si>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</si>
  <si>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</si>
  <si>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</si>
  <si>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</si>
  <si>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</si>
  <si>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</si>
  <si>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</si>
  <si>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</si>
  <si>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</si>
  <si>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</si>
  <si>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</si>
  <si>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</si>
  <si>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</si>
  <si>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</si>
  <si>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</si>
  <si>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</si>
  <si>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</si>
  <si>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</si>
  <si>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</si>
  <si>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</si>
  <si>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</si>
  <si>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</si>
  <si>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</si>
  <si>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</si>
  <si>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</si>
  <si>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</si>
  <si>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</si>
  <si>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</si>
  <si>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</si>
  <si>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</si>
  <si>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</si>
  <si>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</si>
  <si>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</si>
  <si>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</si>
  <si>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</si>
  <si>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</si>
  <si>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</si>
  <si>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</si>
  <si>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</si>
  <si>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</si>
  <si>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</si>
  <si>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</si>
  <si>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</si>
  <si>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</si>
  <si>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</si>
  <si>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</si>
  <si>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</si>
  <si>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</si>
  <si>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</si>
  <si>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</si>
  <si>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</si>
  <si>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</si>
  <si>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</si>
  <si>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</si>
  <si>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</si>
  <si>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</si>
  <si>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</si>
  <si>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</si>
  <si>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</si>
  <si>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</si>
  <si>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</si>
  <si>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</si>
  <si>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</si>
  <si>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</si>
  <si>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</si>
  <si>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</si>
  <si>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</si>
  <si>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</si>
  <si>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</si>
  <si>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</si>
  <si>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</si>
  <si>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</si>
  <si>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</si>
  <si>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</si>
  <si>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</si>
  <si>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</si>
  <si>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</si>
  <si>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</si>
  <si>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</si>
  <si>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</si>
  <si>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</si>
  <si>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</si>
  <si>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</si>
  <si>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</si>
  <si>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</si>
  <si>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</si>
  <si>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</si>
  <si>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</si>
  <si>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</si>
  <si>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</si>
  <si>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</si>
  <si>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</si>
  <si>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</si>
  <si>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</si>
  <si>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</si>
  <si>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</si>
  <si>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</si>
  <si>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</si>
  <si>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</si>
  <si>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</si>
  <si>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</si>
  <si>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</si>
  <si>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</si>
  <si>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</si>
  <si>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</si>
  <si>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</si>
  <si>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</si>
  <si>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</si>
  <si>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</si>
  <si>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</si>
  <si>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</si>
  <si>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</si>
  <si>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</si>
  <si>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</si>
  <si>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</si>
  <si>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</si>
  <si>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</si>
  <si>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</si>
  <si>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</si>
  <si>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</si>
  <si>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</si>
  <si>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</si>
  <si>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</si>
  <si>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</si>
  <si>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</si>
  <si>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</si>
  <si>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</si>
  <si>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</si>
  <si>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</si>
  <si>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</si>
  <si>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</si>
  <si>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</si>
  <si>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</si>
  <si>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</si>
  <si>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</si>
  <si>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</si>
  <si>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</si>
  <si>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</si>
  <si>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</si>
  <si>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</si>
  <si>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</si>
  <si>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</si>
  <si>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</si>
  <si>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</si>
  <si>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</si>
  <si>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</si>
  <si>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</si>
  <si>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</si>
  <si>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</si>
  <si>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</si>
  <si>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</si>
  <si>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</si>
  <si>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</si>
  <si>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</si>
  <si>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</si>
  <si>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</si>
  <si>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</si>
  <si>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</si>
  <si>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</si>
  <si>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</si>
  <si>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</si>
  <si>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</si>
  <si>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</si>
  <si>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</si>
  <si>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</si>
  <si>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</si>
  <si>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</si>
  <si>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</si>
  <si>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</si>
  <si>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</si>
  <si>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</si>
  <si>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</si>
  <si>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</si>
  <si>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</si>
  <si>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</si>
  <si>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</si>
  <si>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</si>
  <si>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</si>
  <si>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</si>
  <si>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</si>
  <si>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</si>
  <si>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</si>
  <si>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</si>
  <si>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</si>
  <si>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</si>
  <si>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</si>
  <si>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</si>
  <si>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</si>
  <si>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</si>
  <si>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</si>
  <si>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</si>
  <si>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</si>
  <si>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</si>
  <si>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</si>
  <si>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</si>
  <si>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</si>
  <si>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</si>
  <si>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</si>
  <si>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</si>
  <si>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</si>
  <si>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</si>
  <si>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</si>
  <si>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</si>
  <si>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</si>
  <si>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</si>
  <si>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</si>
  <si>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</si>
  <si>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</si>
  <si>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</si>
  <si>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</si>
  <si>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</si>
  <si>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</si>
  <si>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</si>
  <si>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</si>
  <si>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</si>
  <si>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</si>
  <si>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</si>
  <si>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</si>
  <si>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</si>
  <si>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</si>
  <si>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</si>
  <si>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</si>
  <si>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</si>
  <si>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</si>
  <si>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</si>
  <si>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</si>
  <si>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</si>
  <si>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</si>
  <si>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</si>
  <si>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</si>
  <si>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</si>
  <si>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</si>
  <si>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</si>
  <si>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</si>
  <si>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</si>
  <si>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</si>
  <si>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</si>
  <si>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</si>
  <si>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</si>
  <si>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</si>
  <si>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</si>
  <si>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</si>
  <si>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</si>
  <si>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</si>
  <si>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</si>
  <si>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</si>
  <si>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</si>
  <si>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</si>
  <si>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</si>
  <si>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</si>
  <si>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</si>
  <si>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</si>
  <si>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</si>
  <si>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</si>
  <si>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</si>
  <si>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</si>
  <si>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</si>
  <si>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</si>
  <si>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</si>
  <si>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</si>
  <si>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</si>
  <si>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</si>
  <si>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</si>
  <si>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</si>
  <si>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</si>
  <si>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</si>
  <si>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</si>
  <si>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</si>
  <si>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</si>
  <si>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</si>
  <si>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</si>
  <si>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</si>
  <si>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</si>
  <si>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</si>
  <si>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</si>
  <si>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</si>
  <si>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</si>
  <si>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</si>
  <si>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</si>
  <si>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</si>
  <si>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</si>
  <si>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</si>
  <si>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</si>
  <si>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</si>
  <si>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</si>
  <si>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</si>
  <si>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</si>
  <si>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</si>
  <si>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</si>
  <si>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</si>
  <si>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</si>
  <si>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</si>
  <si>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</si>
  <si>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</si>
  <si>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</si>
  <si>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</si>
  <si>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</si>
  <si>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</si>
  <si>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</si>
  <si>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</si>
  <si>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</si>
  <si>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</si>
  <si>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</si>
  <si>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</si>
  <si>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</si>
  <si>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</si>
  <si>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</si>
  <si>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</si>
  <si>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</si>
  <si>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</si>
  <si>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</si>
  <si>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</si>
  <si>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</si>
  <si>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</si>
  <si>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</si>
  <si>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</si>
  <si>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</si>
  <si>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</si>
  <si>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</si>
  <si>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</si>
  <si>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</si>
  <si>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</si>
  <si>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</si>
  <si>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</si>
  <si>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</si>
  <si>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</si>
  <si>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</si>
  <si>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</si>
  <si>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</si>
  <si>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</si>
  <si>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</si>
  <si>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</si>
  <si>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</si>
  <si>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</si>
  <si>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</si>
  <si>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</si>
  <si>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</si>
  <si>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</si>
  <si>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</si>
  <si>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</si>
  <si>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</si>
  <si>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</si>
  <si>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</si>
  <si>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</si>
  <si>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</si>
  <si>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</si>
  <si>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</si>
  <si>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</si>
  <si>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</si>
  <si>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</si>
  <si>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</si>
  <si>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</si>
  <si>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</si>
  <si>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</si>
  <si>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</si>
  <si>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</si>
  <si>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</si>
  <si>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</si>
  <si>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</si>
  <si>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</si>
  <si>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</si>
  <si>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</si>
  <si>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</si>
  <si>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</si>
  <si>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</si>
  <si>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</si>
  <si>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</si>
  <si>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</si>
  <si>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</si>
  <si>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</si>
  <si>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</si>
  <si>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</si>
  <si>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</si>
  <si>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</si>
  <si>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</si>
  <si>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</si>
  <si>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</si>
  <si>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</si>
  <si>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</si>
  <si>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</si>
  <si>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</si>
  <si>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</si>
  <si>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</si>
  <si>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</si>
  <si>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</si>
  <si>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</si>
  <si>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</si>
  <si>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</si>
  <si>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</si>
  <si>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</si>
  <si>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</si>
  <si>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</si>
  <si>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</si>
  <si>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</si>
  <si>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</si>
  <si>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</si>
  <si>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</si>
  <si>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</si>
  <si>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</si>
  <si>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</si>
  <si>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</si>
  <si>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</si>
  <si>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</si>
  <si>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</si>
  <si>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</si>
  <si>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</si>
  <si>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</si>
  <si>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</si>
  <si>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</si>
  <si>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</si>
  <si>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</si>
  <si>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</si>
  <si>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</si>
  <si>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</si>
  <si>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</si>
  <si>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</si>
  <si>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</si>
  <si>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</si>
  <si>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</si>
  <si>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</si>
  <si>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</si>
  <si>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</si>
  <si>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</si>
  <si>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</si>
  <si>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</si>
  <si>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</si>
  <si>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</si>
  <si>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</si>
  <si>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</si>
  <si>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</si>
  <si>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</si>
  <si>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</si>
  <si>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</si>
  <si>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</si>
  <si>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</si>
  <si>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</si>
  <si>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</si>
  <si>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</si>
  <si>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</si>
  <si>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</si>
  <si>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</si>
  <si>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</si>
  <si>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</si>
  <si>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</si>
  <si>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</si>
  <si>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</si>
  <si>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</si>
  <si>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</si>
  <si>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</si>
  <si>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</si>
  <si>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</si>
  <si>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</si>
  <si>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</si>
  <si>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</si>
  <si>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</si>
  <si>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</si>
  <si>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</si>
  <si>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</si>
  <si>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</si>
  <si>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</si>
  <si>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</si>
  <si>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</si>
  <si>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</si>
  <si>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</si>
  <si>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</si>
  <si>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</si>
  <si>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</si>
  <si>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</si>
  <si>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</si>
  <si>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</si>
  <si>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</si>
  <si>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</si>
  <si>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</si>
  <si>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</si>
  <si>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</si>
  <si>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</si>
  <si>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</si>
  <si>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</si>
  <si>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</si>
  <si>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</si>
  <si>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</si>
  <si>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</si>
  <si>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</si>
  <si>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</si>
  <si>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</si>
  <si>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</si>
  <si>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</si>
  <si>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</si>
  <si>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</si>
  <si>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</si>
  <si>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</si>
  <si>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</si>
  <si>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</si>
  <si>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</si>
  <si>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</si>
  <si>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</si>
  <si>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</si>
  <si>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</si>
  <si>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</si>
  <si>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</si>
  <si>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</si>
  <si>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</si>
  <si>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</si>
  <si>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</si>
  <si>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</si>
  <si>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</si>
  <si>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</si>
  <si>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</si>
  <si>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</si>
  <si>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</si>
  <si>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</si>
  <si>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</si>
  <si>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</si>
  <si>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</si>
  <si>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</si>
  <si>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</si>
  <si>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</si>
  <si>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</si>
  <si>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</si>
  <si>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</si>
  <si>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</si>
  <si>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</si>
  <si>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</si>
  <si>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</si>
  <si>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</si>
  <si>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</si>
  <si>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</si>
  <si>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</si>
  <si>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</si>
  <si>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</si>
  <si>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</si>
  <si>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</si>
  <si>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</si>
  <si>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</si>
  <si>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</si>
  <si>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</si>
  <si>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</si>
  <si>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</si>
  <si>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</si>
  <si>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</si>
  <si>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</si>
  <si>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</si>
  <si>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</si>
  <si>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</si>
  <si>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</si>
  <si>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</si>
  <si>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</si>
  <si>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</si>
  <si>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</si>
  <si>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</si>
  <si>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</si>
  <si>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</si>
  <si>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</si>
  <si>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</si>
  <si>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</si>
  <si>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</si>
  <si>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</si>
  <si>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</si>
  <si>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</si>
  <si>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</si>
  <si>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</si>
  <si>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</si>
  <si>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</si>
  <si>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</si>
  <si>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</si>
  <si>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</si>
  <si>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</si>
  <si>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</si>
  <si>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</si>
  <si>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</si>
  <si>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</si>
  <si>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</si>
  <si>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</si>
  <si>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</si>
  <si>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</si>
  <si>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</si>
  <si>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</si>
  <si>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</si>
  <si>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</si>
  <si>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</si>
  <si>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</si>
  <si>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</si>
  <si>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</si>
  <si>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</si>
  <si>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</si>
  <si>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</si>
  <si>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</si>
  <si>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</si>
  <si>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</si>
  <si>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</si>
  <si>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</si>
  <si>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</si>
  <si>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</si>
  <si>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</si>
  <si>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</si>
  <si>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</si>
  <si>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</si>
  <si>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</si>
  <si>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</si>
  <si>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</si>
  <si>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</si>
  <si>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</si>
  <si>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</si>
  <si>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</si>
  <si>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</si>
  <si>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</si>
  <si>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</si>
  <si>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</si>
  <si>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</si>
  <si>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</si>
  <si>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</si>
  <si>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</si>
  <si>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</si>
  <si>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</si>
  <si>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</si>
  <si>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</si>
  <si>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</si>
  <si>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</si>
  <si>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</si>
  <si>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</si>
  <si>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</si>
  <si>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</si>
  <si>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</si>
  <si>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</si>
  <si>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</si>
  <si>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</si>
  <si>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</si>
  <si>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</si>
  <si>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</si>
  <si>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</si>
  <si>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</si>
  <si>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</si>
  <si>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</si>
  <si>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</si>
  <si>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</si>
  <si>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</si>
  <si>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</si>
  <si>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</si>
  <si>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</si>
  <si>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</si>
  <si>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</si>
  <si>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</si>
  <si>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</si>
  <si>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</si>
  <si>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</si>
  <si>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</si>
  <si>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</si>
  <si>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</si>
  <si>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</si>
  <si>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</si>
  <si>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</si>
  <si>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</si>
  <si>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</si>
  <si>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</si>
  <si>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</si>
  <si>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</si>
  <si>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</si>
  <si>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</si>
  <si>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</si>
  <si>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</si>
  <si>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</si>
  <si>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</si>
  <si>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</si>
  <si>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</si>
  <si>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</si>
  <si>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</si>
  <si>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</si>
  <si>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</si>
  <si>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</si>
  <si>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</si>
  <si>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</si>
  <si>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</si>
  <si>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</si>
  <si>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</si>
  <si>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</si>
  <si>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</si>
  <si>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</si>
  <si>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</si>
  <si>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</si>
  <si>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</si>
  <si>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</si>
  <si>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</si>
  <si>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</si>
  <si>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</si>
  <si>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</si>
  <si>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</si>
  <si>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</si>
  <si>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</si>
  <si>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</si>
  <si>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</si>
  <si>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</si>
  <si>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</si>
  <si>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</si>
  <si>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</si>
  <si>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</si>
  <si>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</si>
  <si>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</si>
  <si>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</si>
  <si>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</si>
  <si>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</si>
  <si>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</si>
  <si>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</si>
  <si>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</si>
  <si>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</si>
  <si>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</si>
  <si>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</si>
  <si>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</si>
  <si>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</si>
  <si>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</si>
  <si>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</si>
  <si>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</si>
  <si>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</si>
  <si>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</si>
  <si>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</si>
  <si>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</si>
  <si>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</si>
  <si>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</si>
  <si>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</si>
  <si>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</si>
  <si>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</si>
  <si>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</si>
  <si>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</si>
  <si>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</si>
  <si>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</si>
  <si>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</si>
  <si>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</si>
  <si>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</si>
  <si>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</si>
  <si>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</si>
  <si>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</si>
  <si>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</si>
  <si>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</si>
  <si>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</si>
  <si>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</si>
  <si>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</si>
  <si>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</si>
  <si>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</si>
  <si>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</si>
  <si>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</si>
  <si>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</si>
  <si>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</si>
  <si>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</si>
  <si>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</si>
  <si>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</si>
  <si>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</si>
  <si>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</si>
  <si>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</si>
  <si>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</si>
  <si>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</si>
  <si>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</si>
  <si>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</si>
  <si>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</si>
  <si>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</si>
  <si>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</si>
  <si>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</si>
  <si>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</si>
  <si>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</si>
  <si>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</si>
  <si>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</si>
  <si>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</si>
  <si>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</si>
  <si>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</si>
  <si>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</si>
  <si>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</si>
  <si>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</si>
  <si>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</si>
  <si>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</si>
  <si>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</si>
  <si>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</si>
  <si>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</si>
  <si>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</si>
  <si>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</si>
  <si>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</si>
  <si>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</si>
  <si>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</si>
  <si>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</si>
  <si>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</si>
  <si>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</si>
  <si>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</si>
  <si>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</si>
  <si>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</si>
  <si>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</si>
  <si>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</si>
  <si>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</si>
  <si>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</si>
  <si>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</si>
  <si>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</si>
  <si>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</si>
  <si>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</si>
  <si>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</si>
  <si>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</si>
  <si>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</si>
  <si>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</si>
  <si>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</si>
  <si>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</si>
  <si>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</si>
  <si>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</si>
  <si>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</si>
  <si>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</si>
  <si>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</si>
  <si>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</si>
  <si>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</si>
  <si>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</si>
  <si>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</si>
  <si>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</si>
  <si>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</si>
  <si>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</si>
  <si>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</si>
  <si>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</si>
  <si>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</si>
  <si>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</si>
  <si>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</si>
  <si>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</si>
  <si>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</si>
  <si>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</si>
  <si>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</si>
  <si>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</si>
  <si>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</si>
  <si>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</si>
  <si>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</si>
  <si>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</si>
  <si>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</si>
  <si>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</si>
  <si>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</si>
  <si>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</si>
  <si>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</si>
  <si>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</si>
  <si>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</si>
  <si>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</si>
  <si>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</si>
  <si>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</si>
  <si>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</si>
  <si>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</si>
  <si>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</si>
  <si>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</si>
  <si>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</si>
  <si>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</si>
  <si>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</si>
  <si>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</si>
  <si>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</si>
  <si>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</si>
  <si>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</si>
  <si>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</si>
  <si>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</si>
  <si>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</si>
  <si>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</si>
  <si>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</si>
  <si>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</si>
  <si>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</si>
  <si>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</si>
  <si>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</si>
  <si>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</si>
  <si>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</si>
  <si>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</si>
  <si>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</si>
  <si>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</si>
  <si>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</si>
  <si>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</si>
  <si>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</si>
  <si>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</si>
  <si>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</si>
  <si>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</si>
  <si>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</si>
  <si>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</si>
  <si>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</si>
  <si>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</si>
  <si>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</si>
  <si>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</si>
  <si>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</si>
  <si>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</si>
  <si>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</si>
  <si>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</si>
  <si>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</si>
  <si>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</si>
  <si>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</si>
  <si>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</si>
  <si>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</si>
  <si>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</si>
  <si>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</si>
  <si>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</si>
  <si>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</si>
  <si>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</si>
  <si>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</si>
  <si>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</si>
  <si>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</si>
  <si>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</si>
  <si>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</si>
  <si>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</si>
  <si>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</si>
  <si>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</si>
  <si>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</si>
  <si>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</si>
  <si>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</si>
  <si>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</si>
  <si>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</si>
  <si>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</si>
  <si>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</si>
  <si>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</si>
  <si>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</si>
  <si>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</si>
  <si>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</si>
  <si>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</si>
  <si>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</si>
  <si>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</si>
  <si>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</si>
  <si>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</si>
  <si>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</si>
  <si>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</si>
  <si>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</si>
  <si>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</si>
  <si>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</si>
  <si>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</si>
  <si>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</si>
  <si>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</si>
  <si>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</si>
  <si>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</si>
  <si>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</si>
  <si>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</si>
  <si>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</si>
  <si>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</si>
  <si>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</si>
  <si>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</si>
  <si>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</si>
  <si>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</si>
  <si>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</si>
  <si>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</si>
  <si>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</si>
  <si>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</si>
  <si>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</si>
  <si>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</si>
  <si>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</si>
  <si>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</si>
  <si>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</si>
  <si>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</si>
  <si>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</si>
  <si>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</si>
  <si>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</si>
  <si>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</si>
  <si>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</si>
  <si>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</si>
  <si>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</si>
  <si>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</si>
  <si>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</si>
  <si>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</si>
  <si>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</si>
  <si>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</si>
  <si>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</si>
  <si>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</si>
  <si>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</si>
  <si>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</si>
  <si>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</si>
  <si>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</si>
  <si>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</si>
  <si>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</si>
  <si>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</si>
  <si>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</si>
  <si>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</si>
  <si>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</si>
  <si>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</si>
  <si>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</si>
  <si>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</si>
  <si>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</si>
  <si>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</si>
  <si>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</si>
  <si>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</si>
  <si>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</si>
  <si>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</si>
  <si>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</si>
  <si>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</si>
  <si>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</si>
  <si>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</si>
  <si>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</si>
  <si>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</si>
  <si>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</si>
  <si>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</si>
  <si>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</si>
  <si>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</si>
  <si>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</si>
  <si>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</si>
  <si>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</si>
  <si>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</si>
  <si>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</si>
  <si>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</si>
  <si>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</si>
  <si>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</si>
  <si>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</si>
  <si>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</si>
  <si>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</si>
  <si>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</si>
  <si>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</si>
  <si>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</si>
  <si>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</si>
  <si>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</si>
  <si>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</si>
  <si>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</si>
  <si>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</si>
  <si>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</si>
  <si>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</si>
  <si>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</si>
  <si>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</si>
  <si>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</si>
  <si>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</si>
  <si>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</si>
  <si>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</si>
  <si>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</si>
  <si>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</si>
  <si>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</si>
  <si>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</si>
  <si>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</si>
  <si>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</si>
  <si>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</si>
  <si>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</si>
  <si>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</si>
  <si>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</si>
  <si>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</si>
  <si>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</si>
  <si>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</si>
  <si>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</si>
  <si>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</si>
  <si>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</si>
  <si>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</si>
  <si>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</si>
  <si>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</si>
  <si>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</si>
  <si>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</si>
  <si>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</si>
  <si>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</si>
  <si>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</si>
  <si>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</si>
  <si>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</si>
  <si>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</si>
  <si>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</si>
  <si>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</si>
  <si>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</si>
  <si>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</si>
  <si>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</si>
  <si>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</si>
  <si>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</si>
  <si>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</si>
  <si>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</si>
  <si>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</si>
  <si>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</si>
  <si>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</si>
  <si>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</si>
  <si>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</si>
  <si>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</si>
  <si>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</si>
  <si>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</si>
  <si>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</si>
  <si>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</si>
  <si>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</si>
  <si>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</si>
  <si>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</si>
  <si>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</si>
  <si>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</si>
  <si>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</si>
  <si>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</si>
  <si>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</si>
  <si>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</si>
  <si>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</si>
  <si>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</si>
  <si>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</si>
  <si>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</si>
  <si>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</si>
  <si>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</si>
  <si>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</si>
  <si>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</si>
  <si>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</si>
  <si>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</si>
  <si>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</si>
  <si>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</si>
  <si>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</si>
  <si>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</si>
  <si>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</si>
  <si>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</si>
  <si>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</si>
  <si>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</si>
  <si>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</si>
  <si>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</si>
  <si>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</si>
  <si>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</si>
  <si>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</si>
  <si>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</si>
  <si>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</si>
  <si>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</si>
  <si>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</si>
  <si>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</si>
  <si>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</si>
  <si>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</si>
  <si>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</si>
  <si>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</si>
  <si>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</si>
  <si>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</si>
  <si>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</si>
  <si>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</si>
  <si>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</si>
  <si>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</si>
  <si>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</si>
  <si>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</si>
  <si>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</si>
  <si>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</si>
  <si>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</si>
  <si>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</si>
  <si>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</si>
  <si>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</si>
  <si>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</si>
  <si>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</si>
  <si>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</si>
  <si>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</si>
  <si>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</si>
  <si>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</si>
  <si>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</si>
  <si>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</si>
  <si>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</si>
  <si>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</si>
  <si>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</si>
  <si>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</si>
  <si>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</si>
  <si>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</si>
  <si>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</si>
  <si>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</si>
  <si>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</si>
  <si>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</si>
  <si>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</si>
  <si>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</si>
  <si>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</si>
  <si>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</si>
  <si>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</si>
  <si>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</si>
  <si>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</si>
  <si>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</si>
  <si>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</si>
  <si>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</si>
  <si>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</si>
  <si>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</si>
  <si>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</si>
  <si>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</si>
  <si>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</si>
  <si>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</si>
  <si>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</si>
  <si>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</si>
  <si>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</si>
  <si>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</si>
  <si>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</si>
  <si>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</si>
  <si>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</si>
  <si>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</si>
  <si>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</si>
  <si>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</si>
  <si>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</si>
  <si>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</si>
  <si>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</si>
  <si>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</si>
  <si>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</si>
  <si>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</si>
  <si>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</si>
  <si>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</si>
  <si>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</si>
  <si>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</si>
  <si>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</si>
  <si>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</si>
  <si>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</si>
  <si>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</si>
  <si>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</si>
  <si>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</si>
  <si>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</si>
  <si>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</si>
  <si>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</si>
  <si>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</si>
  <si>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</si>
  <si>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</si>
  <si>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</si>
  <si>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</si>
  <si>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</si>
  <si>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</si>
  <si>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</si>
  <si>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</si>
  <si>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</si>
  <si>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</si>
  <si>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</si>
  <si>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</si>
  <si>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</si>
  <si>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</si>
  <si>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</si>
  <si>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</si>
  <si>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</si>
  <si>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</si>
  <si>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</si>
  <si>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</si>
  <si>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</si>
  <si>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</si>
  <si>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</si>
  <si>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</si>
  <si>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</si>
  <si>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</si>
  <si>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</si>
  <si>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</si>
  <si>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</si>
  <si>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</si>
  <si>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</si>
  <si>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</si>
  <si>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</si>
  <si>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</si>
  <si>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</si>
  <si>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</si>
  <si>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</si>
  <si>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</si>
  <si>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</si>
  <si>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</si>
  <si>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</si>
  <si>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</si>
  <si>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</si>
  <si>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</si>
  <si>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</si>
  <si>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</si>
  <si>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</si>
  <si>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</si>
  <si>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</si>
  <si>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</si>
  <si>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</si>
  <si>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</si>
  <si>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</si>
  <si>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</si>
  <si>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</si>
  <si>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</si>
  <si>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</si>
  <si>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</si>
  <si>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</si>
  <si>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</si>
  <si>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</si>
  <si>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</si>
  <si>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</si>
  <si>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</si>
  <si>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</si>
  <si>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</si>
  <si>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</si>
  <si>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</si>
  <si>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</si>
  <si>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</si>
  <si>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</si>
  <si>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</si>
  <si>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</si>
  <si>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</si>
  <si>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</si>
  <si>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</si>
  <si>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</si>
  <si>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</si>
  <si>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</si>
  <si>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</si>
  <si>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</si>
  <si>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</si>
  <si>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</si>
  <si>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</si>
  <si>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</si>
  <si>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</si>
  <si>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</si>
  <si>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</si>
  <si>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</si>
  <si>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</si>
  <si>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</si>
  <si>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</si>
  <si>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</si>
  <si>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</si>
  <si>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</si>
  <si>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</si>
  <si>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</si>
  <si>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</si>
  <si>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</si>
  <si>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</si>
  <si>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</si>
  <si>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</si>
  <si>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</si>
  <si>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</si>
  <si>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</si>
  <si>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</si>
  <si>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</si>
  <si>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</si>
  <si>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</si>
  <si>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</si>
  <si>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</si>
  <si>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</si>
  <si>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</si>
  <si>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</si>
  <si>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</si>
  <si>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</si>
  <si>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</si>
  <si>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</si>
  <si>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</si>
  <si>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</si>
  <si>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</si>
  <si>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</si>
  <si>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</si>
  <si>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</si>
  <si>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</si>
  <si>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</si>
  <si>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</si>
  <si>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</si>
  <si>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</si>
  <si>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</si>
  <si>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</si>
  <si>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</si>
  <si>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</si>
  <si>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</si>
  <si>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</si>
  <si>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</si>
  <si>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</si>
  <si>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</si>
  <si>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</si>
  <si>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</si>
  <si>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</si>
  <si>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</si>
  <si>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</si>
  <si>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</si>
  <si>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</si>
  <si>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</si>
  <si>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</si>
  <si>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</si>
  <si>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</si>
  <si>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</si>
  <si>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</si>
  <si>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</si>
  <si>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</si>
  <si>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</si>
  <si>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</si>
  <si>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</si>
  <si>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</si>
  <si>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</si>
  <si>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</si>
  <si>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</si>
  <si>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</si>
  <si>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</si>
  <si>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</si>
  <si>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</si>
  <si>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</si>
  <si>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</si>
  <si>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</si>
  <si>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</si>
  <si>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</si>
  <si>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</si>
  <si>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</si>
  <si>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</si>
  <si>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</si>
  <si>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</si>
  <si>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</si>
  <si>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</si>
  <si>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</si>
  <si>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</si>
  <si>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</si>
  <si>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</si>
  <si>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</si>
  <si>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</si>
  <si>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</si>
  <si>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</si>
  <si>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</si>
  <si>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</si>
  <si>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</si>
  <si>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</si>
  <si>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</si>
  <si>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</si>
  <si>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</si>
  <si>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</si>
  <si>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</si>
  <si>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</si>
  <si>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</si>
  <si>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</si>
  <si>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</si>
  <si>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</si>
  <si>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</si>
  <si>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</si>
  <si>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</si>
  <si>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</si>
  <si>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</si>
  <si>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</si>
  <si>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</si>
  <si>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</si>
  <si>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</si>
  <si>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</si>
  <si>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</si>
  <si>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</si>
  <si>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</si>
  <si>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</si>
  <si>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</si>
  <si>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</si>
  <si>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</si>
  <si>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</si>
  <si>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</si>
  <si>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</si>
  <si>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</si>
  <si>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</si>
  <si>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</si>
  <si>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</si>
  <si>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</si>
  <si>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</si>
  <si>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</si>
  <si>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</si>
  <si>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</si>
  <si>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</si>
  <si>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</si>
  <si>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</si>
  <si>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</si>
  <si>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</si>
  <si>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</si>
  <si>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</si>
  <si>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</si>
  <si>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</si>
  <si>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</si>
  <si>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</si>
  <si>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</si>
  <si>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</si>
  <si>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</si>
  <si>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</si>
  <si>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</si>
  <si>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</si>
  <si>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</si>
  <si>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</si>
  <si>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</si>
  <si>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</si>
  <si>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</si>
  <si>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</si>
  <si>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</si>
  <si>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</si>
  <si>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</si>
  <si>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</si>
  <si>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</si>
  <si>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</si>
  <si>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</si>
  <si>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</si>
  <si>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</si>
  <si>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</si>
  <si>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</si>
  <si>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</si>
  <si>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</si>
  <si>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</si>
  <si>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</si>
  <si>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</si>
  <si>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</si>
  <si>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</si>
  <si>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</si>
  <si>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</si>
  <si>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</si>
  <si>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</si>
  <si>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</si>
  <si>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</si>
  <si>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</si>
  <si>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</si>
  <si>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</si>
  <si>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</si>
  <si>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</si>
  <si>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</si>
  <si>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</si>
  <si>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</si>
  <si>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</si>
  <si>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</si>
  <si>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</si>
  <si>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</si>
  <si>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</si>
  <si>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</si>
  <si>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</si>
  <si>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</si>
  <si>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</si>
  <si>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</si>
  <si>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</si>
  <si>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</si>
  <si>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</si>
  <si>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</si>
  <si>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</si>
  <si>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</si>
  <si>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</si>
  <si>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</si>
  <si>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</si>
  <si>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</si>
  <si>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</si>
  <si>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</si>
  <si>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</si>
  <si>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</si>
  <si>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</si>
  <si>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</si>
  <si>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</si>
  <si>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</si>
  <si>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</si>
  <si>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</si>
  <si>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</si>
  <si>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</si>
  <si>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</si>
  <si>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</si>
  <si>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</si>
  <si>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</si>
  <si>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</si>
  <si>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</si>
  <si>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</si>
  <si>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</si>
  <si>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</si>
  <si>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</si>
  <si>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</si>
  <si>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</si>
  <si>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</si>
  <si>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</si>
  <si>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</si>
  <si>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</si>
  <si>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</si>
  <si>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</si>
  <si>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</si>
  <si>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</si>
  <si>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</si>
  <si>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</si>
  <si>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</si>
  <si>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</si>
  <si>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</si>
  <si>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</si>
  <si>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</si>
  <si>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</si>
  <si>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</si>
  <si>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</si>
  <si>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</si>
  <si>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</si>
  <si>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</si>
  <si>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</si>
  <si>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</si>
  <si>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</si>
  <si>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</si>
  <si>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</si>
  <si>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</si>
  <si>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</si>
  <si>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</si>
  <si>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</si>
  <si>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</si>
  <si>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</si>
  <si>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</si>
  <si>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</si>
  <si>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</si>
  <si>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</si>
  <si>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</si>
  <si>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</si>
  <si>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</si>
  <si>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</si>
  <si>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</si>
  <si>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</si>
  <si>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</si>
  <si>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</si>
  <si>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</si>
  <si>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</si>
  <si>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</si>
  <si>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</si>
  <si>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</si>
  <si>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</si>
  <si>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</si>
  <si>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</si>
  <si>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</si>
  <si>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</si>
  <si>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</si>
  <si>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</si>
  <si>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</si>
  <si>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</si>
  <si>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</si>
  <si>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</si>
  <si>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</si>
  <si>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</si>
  <si>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</si>
  <si>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</si>
  <si>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</si>
  <si>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</si>
  <si>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</si>
  <si>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</si>
  <si>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</si>
  <si>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</si>
  <si>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</si>
  <si>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</si>
  <si>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</si>
  <si>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</si>
  <si>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</si>
  <si>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</si>
  <si>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</si>
  <si>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</si>
  <si>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</si>
  <si>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</si>
  <si>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</si>
  <si>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</si>
  <si>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</si>
  <si>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</si>
  <si>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</si>
  <si>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</si>
  <si>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</si>
  <si>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</si>
  <si>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</si>
  <si>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</si>
  <si>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</si>
  <si>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</si>
  <si>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</si>
  <si>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</si>
  <si>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</si>
  <si>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</si>
  <si>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</si>
  <si>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</si>
  <si>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</si>
  <si>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</si>
  <si>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</si>
  <si>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</si>
  <si>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</si>
  <si>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</si>
  <si>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</si>
  <si>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</si>
  <si>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</si>
  <si>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</si>
  <si>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</si>
  <si>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</si>
  <si>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</si>
  <si>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</si>
  <si>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</si>
  <si>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</si>
  <si>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</si>
  <si>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</si>
  <si>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</si>
  <si>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</si>
  <si>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</si>
  <si>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</si>
  <si>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</si>
  <si>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</si>
  <si>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</si>
  <si>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</si>
  <si>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</si>
  <si>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</si>
  <si>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</si>
  <si>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</si>
  <si>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</si>
  <si>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</si>
  <si>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</si>
  <si>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</si>
  <si>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</si>
  <si>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</si>
  <si>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</si>
  <si>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</si>
  <si>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</si>
  <si>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</si>
  <si>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</si>
  <si>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</si>
  <si>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</si>
  <si>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</si>
  <si>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</si>
  <si>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</si>
  <si>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</si>
  <si>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</si>
  <si>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</si>
  <si>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</si>
  <si>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</si>
  <si>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</si>
  <si>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</si>
  <si>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</si>
  <si>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</si>
  <si>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</si>
  <si>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</si>
  <si>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</si>
  <si>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</si>
  <si>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</si>
  <si>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</si>
  <si>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</si>
  <si>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</si>
  <si>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</si>
  <si>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</si>
  <si>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</si>
  <si>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</si>
  <si>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</si>
  <si>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</si>
  <si>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</si>
  <si>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</si>
  <si>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</si>
  <si>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</si>
  <si>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</si>
  <si>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</si>
  <si>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</si>
  <si>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</si>
  <si>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</si>
  <si>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</si>
  <si>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</si>
  <si>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</si>
  <si>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</si>
  <si>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</si>
  <si>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</si>
  <si>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</si>
  <si>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</si>
  <si>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</si>
  <si>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</si>
  <si>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</si>
  <si>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</si>
  <si>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</si>
  <si>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</si>
  <si>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</si>
  <si>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</si>
  <si>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</si>
  <si>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</si>
  <si>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</si>
  <si>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</si>
  <si>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</si>
  <si>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</si>
  <si>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</si>
  <si>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</si>
  <si>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</si>
  <si>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</si>
  <si>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</si>
  <si>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</si>
  <si>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</si>
  <si>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</si>
  <si>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</si>
  <si>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</si>
  <si>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</si>
  <si>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</si>
  <si>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</si>
  <si>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</si>
  <si>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</si>
  <si>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</si>
  <si>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</si>
  <si>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</si>
  <si>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</si>
  <si>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</si>
  <si>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</si>
  <si>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</si>
  <si>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</si>
  <si>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</si>
  <si>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</si>
  <si>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</si>
  <si>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</si>
  <si>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</si>
  <si>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</si>
  <si>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</si>
  <si>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</si>
  <si>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</si>
  <si>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</si>
  <si>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</si>
  <si>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</si>
  <si>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</si>
  <si>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</si>
  <si>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</si>
  <si>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</si>
  <si>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</si>
  <si>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</si>
  <si>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</si>
  <si>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</si>
  <si>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</si>
  <si>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</si>
  <si>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</si>
  <si>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</si>
  <si>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</si>
  <si>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</si>
  <si>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</si>
  <si>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</si>
  <si>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</si>
  <si>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</si>
  <si>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</si>
  <si>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</si>
  <si>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</si>
  <si>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</si>
  <si>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</si>
  <si>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</si>
  <si>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</si>
  <si>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</si>
  <si>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</si>
  <si>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</si>
  <si>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</si>
  <si>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</si>
  <si>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</si>
  <si>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</si>
  <si>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</si>
  <si>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</si>
  <si>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</si>
  <si>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</si>
  <si>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</si>
  <si>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</si>
  <si>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</si>
  <si>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</si>
  <si>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</si>
  <si>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</si>
  <si>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</si>
  <si>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</si>
  <si>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</si>
  <si>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</si>
  <si>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</si>
  <si>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</si>
  <si>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</si>
  <si>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</si>
  <si>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</si>
  <si>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</si>
  <si>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</si>
  <si>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</si>
  <si>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</si>
  <si>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</si>
  <si>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</si>
  <si>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</si>
  <si>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</si>
  <si>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</si>
  <si>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</si>
  <si>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</si>
  <si>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</si>
  <si>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</si>
  <si>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</si>
  <si>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</si>
  <si>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</si>
  <si>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</si>
  <si>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</si>
  <si>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</si>
  <si>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</si>
  <si>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</si>
  <si>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</si>
  <si>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</si>
  <si>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</si>
  <si>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</si>
  <si>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</si>
  <si>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</si>
  <si>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</si>
  <si>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</si>
  <si>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</si>
  <si>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</si>
  <si>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</si>
  <si>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</si>
  <si>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</si>
  <si>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</si>
  <si>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</si>
  <si>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</si>
  <si>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</si>
  <si>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</si>
  <si>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</si>
  <si>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</si>
  <si>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</si>
  <si>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</si>
  <si>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</si>
  <si>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</si>
  <si>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</si>
  <si>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</si>
  <si>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</si>
  <si>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</si>
  <si>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</si>
  <si>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</si>
  <si>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</si>
  <si>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</si>
  <si>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</si>
  <si>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</si>
  <si>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</si>
  <si>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</si>
  <si>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</si>
  <si>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</si>
  <si>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</si>
  <si>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</si>
  <si>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</si>
  <si>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</si>
  <si>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</si>
  <si>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</si>
  <si>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</si>
  <si>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</si>
  <si>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</si>
  <si>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</si>
  <si>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</si>
  <si>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</si>
  <si>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</si>
  <si>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</si>
  <si>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</si>
  <si>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</si>
  <si>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</si>
  <si>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</si>
  <si>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</si>
  <si>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</si>
  <si>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</si>
  <si>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</si>
  <si>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</si>
  <si>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</si>
  <si>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</si>
  <si>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</si>
  <si>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</si>
  <si>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</si>
  <si>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</si>
  <si>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</si>
  <si>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</si>
  <si>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</si>
  <si>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</si>
  <si>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</si>
  <si>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</si>
  <si>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</si>
  <si>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</si>
  <si>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</si>
  <si>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</si>
  <si>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</si>
  <si>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</si>
  <si>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</si>
  <si>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</si>
  <si>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</si>
  <si>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</si>
  <si>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</si>
  <si>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</si>
  <si>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</si>
  <si>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</si>
  <si>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</si>
  <si>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</si>
  <si>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</si>
  <si>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</si>
  <si>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</si>
  <si>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</si>
  <si>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</si>
  <si>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</si>
  <si>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</si>
  <si>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</si>
  <si>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</si>
  <si>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</si>
  <si>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</si>
  <si>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</si>
  <si>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</si>
  <si>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</si>
  <si>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</si>
  <si>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</si>
  <si>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</si>
  <si>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</si>
  <si>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</si>
  <si>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</si>
  <si>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</si>
  <si>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</si>
  <si>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</si>
  <si>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</si>
  <si>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</si>
  <si>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</si>
  <si>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</si>
  <si>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</si>
  <si>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</si>
  <si>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</si>
  <si>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</si>
  <si>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</si>
  <si>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</si>
  <si>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</si>
  <si>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</si>
  <si>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</si>
  <si>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</si>
  <si>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</si>
  <si>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</si>
  <si>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</si>
  <si>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</si>
  <si>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</si>
  <si>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</si>
  <si>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</si>
  <si>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</si>
  <si>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</si>
  <si>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</si>
  <si>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</si>
  <si>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</si>
  <si>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</si>
  <si>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</si>
  <si>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</si>
  <si>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</si>
  <si>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</si>
  <si>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</si>
  <si>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</si>
  <si>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</si>
  <si>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</si>
  <si>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</si>
  <si>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</si>
  <si>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</si>
  <si>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</si>
  <si>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</si>
  <si>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</si>
  <si>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</si>
  <si>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</si>
  <si>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</si>
  <si>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</si>
  <si>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</si>
  <si>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</si>
  <si>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</si>
  <si>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</si>
  <si>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</si>
  <si>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</si>
  <si>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</si>
  <si>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</si>
  <si>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</si>
  <si>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</si>
  <si>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</si>
  <si>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</si>
  <si>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</si>
  <si>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</si>
  <si>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</si>
  <si>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</si>
  <si>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</si>
  <si>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</si>
  <si>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</si>
  <si>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</si>
  <si>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</si>
  <si>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</si>
  <si>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</si>
  <si>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</si>
  <si>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</si>
  <si>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</si>
  <si>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</si>
  <si>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</si>
  <si>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</si>
  <si>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</si>
  <si>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</si>
  <si>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</si>
  <si>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</si>
  <si>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</si>
  <si>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</si>
  <si>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</si>
  <si>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</si>
  <si>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</si>
  <si>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</si>
  <si>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</si>
  <si>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</si>
  <si>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</si>
  <si>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</si>
  <si>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</si>
  <si>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</si>
  <si>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</si>
  <si>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</si>
  <si>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</si>
  <si>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</si>
  <si>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</si>
  <si>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</si>
  <si>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</si>
  <si>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</si>
  <si>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</si>
  <si>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</si>
  <si>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</si>
  <si>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</si>
  <si>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</si>
  <si>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</si>
  <si>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</si>
  <si>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</si>
  <si>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</si>
  <si>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</si>
  <si>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</si>
  <si>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</si>
  <si>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</si>
  <si>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</si>
  <si>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</si>
  <si>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</si>
  <si>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</si>
  <si>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</si>
  <si>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</si>
  <si>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</si>
  <si>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</si>
  <si>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</si>
  <si>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</si>
  <si>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</si>
  <si>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</si>
  <si>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</si>
  <si>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</si>
  <si>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</si>
  <si>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</si>
  <si>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</si>
  <si>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</si>
  <si>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</si>
  <si>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</si>
  <si>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</si>
  <si>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</si>
  <si>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</si>
  <si>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</si>
  <si>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</si>
  <si>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</si>
  <si>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</si>
  <si>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</si>
  <si>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</si>
  <si>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</si>
  <si>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</si>
  <si>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</si>
  <si>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</si>
  <si>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</si>
  <si>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</si>
  <si>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</si>
  <si>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</si>
  <si>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</si>
  <si>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</si>
  <si>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</si>
  <si>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</si>
  <si>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</si>
  <si>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</si>
  <si>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</si>
  <si>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</si>
  <si>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</si>
  <si>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</si>
  <si>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</si>
  <si>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</si>
  <si>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</si>
  <si>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</si>
  <si>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</si>
  <si>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</si>
  <si>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</si>
  <si>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</si>
  <si>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</si>
  <si>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</si>
  <si>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</si>
  <si>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</si>
  <si>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</si>
  <si>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</si>
  <si>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</si>
  <si>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</si>
  <si>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</si>
  <si>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</si>
  <si>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</si>
  <si>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</si>
  <si>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</si>
  <si>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</si>
  <si>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</si>
  <si>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</si>
  <si>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</si>
  <si>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</si>
  <si>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</si>
  <si>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</si>
  <si>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</si>
  <si>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</si>
  <si>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</si>
  <si>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</si>
  <si>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</si>
  <si>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</si>
  <si>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</si>
  <si>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</si>
  <si>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</si>
  <si>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</si>
  <si>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</si>
  <si>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</si>
  <si>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</si>
  <si>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</si>
  <si>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</si>
  <si>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</si>
  <si>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</si>
  <si>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</si>
  <si>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</si>
  <si>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</si>
  <si>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</si>
  <si>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</si>
  <si>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</si>
  <si>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</si>
  <si>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</si>
  <si>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</si>
  <si>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</si>
  <si>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</si>
  <si>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</si>
  <si>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</si>
  <si>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</si>
  <si>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</si>
  <si>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</si>
  <si>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</si>
  <si>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</si>
  <si>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</si>
  <si>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</si>
  <si>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</si>
  <si>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</si>
  <si>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</si>
  <si>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</si>
  <si>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</si>
  <si>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</si>
  <si>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</si>
  <si>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</si>
  <si>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</si>
  <si>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</si>
  <si>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</si>
  <si>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</si>
  <si>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</si>
  <si>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</si>
  <si>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</si>
  <si>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</si>
  <si>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</si>
  <si>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</si>
  <si>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</si>
  <si>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</si>
  <si>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</si>
  <si>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</si>
  <si>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</si>
  <si>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</si>
  <si>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</si>
  <si>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</si>
  <si>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</si>
  <si>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</si>
  <si>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</si>
  <si>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</si>
  <si>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</si>
  <si>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</si>
  <si>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</si>
  <si>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</si>
  <si>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</si>
  <si>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</si>
  <si>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</si>
  <si>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</si>
  <si>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</si>
  <si>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</si>
  <si>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</si>
  <si>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</si>
  <si>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</si>
  <si>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</si>
  <si>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</si>
  <si>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</si>
  <si>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</si>
  <si>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</si>
  <si>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</si>
  <si>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</si>
  <si>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</si>
  <si>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</si>
  <si>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</si>
  <si>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</si>
  <si>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</si>
  <si>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</si>
  <si>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</si>
  <si>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</si>
  <si>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</si>
  <si>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</si>
  <si>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</si>
  <si>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</si>
  <si>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</si>
  <si>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</si>
  <si>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</si>
  <si>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</si>
  <si>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</si>
  <si>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</si>
  <si>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</si>
  <si>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</si>
  <si>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</si>
  <si>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</si>
  <si>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</si>
  <si>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</si>
  <si>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</si>
  <si>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</si>
  <si>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</si>
  <si>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</si>
  <si>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</si>
  <si>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</si>
  <si>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</si>
  <si>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</si>
  <si>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</si>
  <si>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</si>
  <si>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</si>
  <si>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</si>
  <si>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</si>
  <si>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</si>
  <si>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</si>
  <si>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</si>
  <si>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</si>
  <si>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</si>
  <si>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</si>
  <si>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</si>
  <si>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</si>
  <si>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</si>
  <si>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</si>
  <si>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</si>
  <si>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</si>
  <si>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</si>
  <si>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</si>
  <si>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</si>
  <si>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</si>
  <si>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</si>
  <si>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</si>
  <si>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</si>
  <si>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</si>
  <si>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</si>
  <si>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</si>
  <si>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</si>
  <si>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</si>
  <si>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</si>
  <si>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</si>
  <si>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</si>
  <si>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</si>
  <si>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</si>
  <si>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</si>
  <si>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</si>
  <si>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</si>
  <si>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</si>
  <si>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</si>
  <si>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</si>
  <si>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</si>
  <si>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</si>
  <si>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</si>
  <si>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</si>
  <si>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</si>
  <si>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</si>
  <si>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</si>
  <si>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</si>
  <si>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</si>
  <si>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</si>
  <si>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</si>
  <si>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</si>
  <si>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</si>
  <si>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</si>
  <si>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</si>
  <si>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</si>
  <si>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</si>
  <si>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</si>
  <si>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</si>
  <si>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</si>
  <si>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</si>
  <si>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</si>
  <si>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</si>
  <si>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</si>
  <si>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</si>
  <si>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</si>
  <si>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</si>
  <si>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</si>
  <si>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</si>
  <si>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</si>
  <si>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</si>
  <si>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</si>
  <si>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</si>
  <si>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</si>
  <si>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</si>
  <si>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</si>
  <si>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</si>
  <si>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</si>
  <si>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</si>
  <si>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</si>
  <si>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</si>
  <si>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</si>
  <si>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</si>
  <si>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</si>
  <si>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</si>
  <si>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</si>
  <si>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</si>
  <si>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</si>
  <si>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</si>
  <si>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</si>
  <si>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</si>
  <si>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</si>
  <si>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</si>
  <si>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</si>
  <si>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</si>
  <si>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</si>
  <si>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</si>
  <si>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</si>
  <si>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</si>
  <si>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</si>
  <si>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</si>
  <si>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</si>
  <si>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</si>
  <si>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</si>
  <si>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</si>
  <si>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</si>
  <si>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</si>
  <si>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</si>
  <si>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</si>
  <si>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</si>
  <si>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</si>
  <si>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</si>
  <si>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</si>
  <si>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</si>
  <si>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</si>
  <si>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</si>
  <si>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</si>
  <si>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</si>
  <si>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</si>
  <si>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</si>
  <si>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</si>
  <si>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</si>
  <si>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</si>
  <si>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</si>
  <si>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</si>
  <si>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</si>
  <si>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</si>
  <si>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</si>
  <si>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</si>
  <si>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</si>
  <si>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</si>
  <si>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</si>
  <si>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</si>
  <si>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</si>
  <si>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</si>
  <si>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</si>
  <si>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</si>
  <si>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</si>
  <si>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</si>
  <si>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</si>
  <si>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</si>
  <si>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</si>
  <si>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</si>
  <si>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</si>
  <si>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</si>
  <si>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</si>
  <si>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</si>
  <si>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</si>
  <si>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</si>
  <si>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</si>
  <si>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</si>
  <si>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</si>
  <si>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</si>
  <si>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</si>
  <si>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</si>
  <si>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</si>
  <si>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</si>
  <si>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</si>
  <si>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</si>
  <si>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</si>
  <si>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</si>
  <si>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</si>
  <si>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</si>
  <si>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</si>
  <si>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</si>
  <si>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</si>
  <si>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</si>
  <si>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</si>
  <si>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</si>
  <si>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</si>
  <si>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</si>
  <si>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</si>
  <si>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</si>
  <si>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</si>
  <si>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</si>
  <si>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</si>
  <si>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</si>
  <si>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</si>
  <si>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</si>
  <si>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</si>
  <si>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</si>
  <si>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</si>
  <si>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</si>
  <si>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</si>
  <si>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</si>
  <si>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</si>
  <si>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</si>
  <si>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</si>
  <si>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</si>
  <si>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</si>
  <si>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</si>
  <si>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</si>
  <si>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</si>
  <si>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</si>
  <si>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</si>
  <si>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</si>
  <si>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</si>
  <si>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</si>
  <si>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</si>
  <si>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</si>
  <si>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</si>
  <si>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</si>
  <si>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</si>
  <si>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</si>
  <si>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</si>
  <si>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</si>
  <si>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</si>
  <si>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</si>
  <si>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</si>
  <si>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</si>
  <si>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</si>
  <si>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</si>
  <si>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</si>
  <si>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</si>
  <si>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</si>
  <si>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</si>
  <si>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</si>
  <si>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</si>
  <si>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</si>
  <si>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</si>
  <si>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</si>
  <si>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</si>
  <si>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</si>
  <si>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</si>
  <si>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</si>
  <si>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</si>
  <si>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</si>
  <si>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</si>
  <si>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</si>
  <si>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</si>
  <si>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</si>
  <si>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</si>
  <si>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</si>
  <si>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</si>
  <si>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</si>
  <si>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</si>
  <si>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</si>
  <si>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</si>
  <si>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</si>
  <si>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</si>
  <si>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</si>
  <si>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</si>
  <si>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</si>
  <si>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</si>
  <si>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</si>
  <si>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</si>
  <si>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</si>
  <si>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</si>
  <si>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</si>
  <si>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</si>
  <si>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</si>
  <si>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</si>
  <si>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</si>
  <si>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</si>
  <si>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</si>
  <si>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</si>
  <si>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</si>
  <si>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</si>
  <si>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</si>
  <si>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</si>
  <si>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</si>
  <si>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</si>
  <si>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</si>
  <si>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</si>
  <si>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</si>
  <si>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</si>
  <si>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</si>
  <si>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</si>
  <si>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</si>
  <si>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</si>
  <si>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</si>
  <si>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</si>
  <si>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</si>
  <si>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</si>
  <si>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</si>
  <si>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</si>
  <si>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</si>
  <si>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</si>
  <si>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</si>
  <si>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</si>
  <si>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</si>
  <si>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</si>
  <si>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</si>
  <si>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</si>
  <si>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</si>
  <si>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</si>
  <si>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</si>
  <si>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</si>
  <si>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</si>
  <si>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</si>
  <si>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</si>
  <si>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</si>
  <si>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</si>
  <si>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</si>
  <si>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</si>
  <si>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</si>
  <si>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</si>
  <si>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</si>
  <si>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</si>
  <si>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</si>
  <si>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</si>
  <si>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</si>
  <si>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</si>
  <si>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</si>
  <si>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</si>
  <si>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</si>
  <si>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</si>
  <si>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</si>
  <si>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</si>
  <si>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</si>
  <si>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</si>
  <si>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</si>
  <si>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</si>
  <si>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</si>
  <si>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</si>
  <si>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</si>
  <si>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</si>
  <si>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</si>
  <si>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</si>
  <si>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</si>
  <si>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</si>
  <si>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</si>
  <si>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</si>
  <si>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</si>
  <si>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</si>
  <si>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</si>
  <si>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</si>
  <si>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</si>
  <si>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</si>
  <si>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</si>
  <si>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</si>
  <si>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</si>
  <si>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</si>
  <si>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</si>
  <si>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</si>
  <si>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</si>
  <si>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</si>
  <si>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</si>
  <si>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</si>
  <si>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</si>
  <si>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</si>
  <si>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</si>
  <si>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</si>
  <si>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</si>
  <si>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</si>
  <si>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</si>
  <si>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</si>
  <si>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</si>
  <si>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</si>
  <si>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</si>
  <si>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</si>
  <si>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</si>
  <si>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</si>
  <si>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</si>
  <si>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</si>
  <si>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</si>
  <si>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</si>
  <si>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</si>
  <si>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</si>
  <si>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</si>
  <si>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</si>
  <si>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</si>
  <si>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</si>
  <si>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</si>
  <si>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</si>
  <si>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</si>
  <si>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</si>
  <si>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</si>
  <si>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</si>
  <si>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</si>
  <si>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</si>
  <si>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</si>
  <si>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</si>
  <si>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</si>
  <si>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</si>
  <si>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</si>
  <si>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</si>
  <si>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</si>
  <si>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</si>
  <si>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</si>
  <si>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</si>
  <si>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</si>
  <si>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</si>
  <si>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</si>
  <si>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</si>
  <si>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</si>
  <si>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</si>
  <si>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</si>
  <si>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</si>
  <si>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</si>
  <si>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</si>
  <si>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</si>
  <si>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</si>
  <si>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</si>
  <si>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</si>
  <si>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</si>
  <si>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</si>
  <si>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</si>
  <si>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</si>
  <si>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</si>
  <si>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</si>
  <si>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</si>
  <si>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</si>
  <si>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</si>
  <si>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</si>
  <si>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</si>
  <si>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</si>
  <si>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</si>
  <si>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</si>
  <si>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</si>
  <si>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</si>
  <si>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</si>
  <si>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</si>
  <si>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</si>
  <si>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</si>
  <si>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</si>
  <si>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</si>
  <si>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</si>
  <si>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</si>
  <si>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</si>
  <si>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</si>
  <si>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</si>
  <si>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</si>
  <si>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</si>
  <si>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</si>
  <si>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</si>
  <si>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</si>
  <si>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</si>
  <si>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</si>
  <si>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</si>
  <si>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</si>
  <si>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</si>
  <si>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</si>
  <si>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</si>
  <si>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</si>
  <si>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</si>
  <si>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</si>
  <si>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</si>
  <si>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</si>
  <si>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</si>
  <si>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</si>
  <si>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</si>
  <si>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</si>
  <si>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</si>
  <si>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</si>
  <si>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</si>
  <si>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</si>
  <si>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</si>
  <si>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</si>
  <si>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</si>
  <si>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</si>
  <si>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</si>
  <si>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</si>
  <si>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</si>
  <si>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</si>
  <si>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</si>
  <si>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</si>
  <si>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</si>
  <si>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</si>
  <si>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</si>
  <si>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</si>
  <si>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</si>
  <si>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</si>
  <si>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</si>
  <si>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</si>
  <si>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</si>
  <si>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</si>
  <si>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</si>
  <si>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</si>
  <si>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</si>
  <si>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</si>
  <si>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</si>
  <si>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</si>
  <si>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</si>
  <si>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</si>
  <si>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</si>
  <si>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</si>
  <si>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</si>
  <si>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</si>
  <si>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</si>
  <si>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</si>
  <si>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</si>
  <si>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</si>
  <si>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</si>
  <si>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</si>
  <si>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</si>
  <si>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</si>
  <si>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</si>
  <si>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</si>
  <si>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</si>
  <si>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</si>
  <si>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</si>
  <si>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</si>
  <si>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</si>
  <si>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</si>
  <si>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</si>
  <si>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</si>
  <si>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</si>
  <si>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</si>
  <si>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</si>
  <si>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</si>
  <si>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</si>
  <si>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</si>
  <si>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</si>
  <si>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</si>
  <si>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</si>
  <si>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</si>
  <si>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</si>
  <si>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</si>
  <si>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</si>
  <si>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</si>
  <si>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</si>
  <si>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</si>
  <si>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</si>
  <si>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</si>
  <si>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</si>
  <si>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</si>
  <si>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</si>
  <si>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</si>
  <si>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</si>
  <si>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</si>
  <si>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</si>
  <si>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</si>
  <si>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</si>
  <si>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</si>
  <si>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</si>
  <si>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</si>
  <si>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</si>
  <si>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</si>
  <si>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</si>
  <si>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</si>
  <si>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</si>
  <si>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</si>
  <si>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</si>
  <si>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</si>
  <si>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</si>
  <si>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</si>
  <si>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</si>
  <si>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</si>
  <si>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</si>
  <si>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</si>
  <si>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</si>
  <si>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</si>
  <si>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</si>
  <si>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</si>
  <si>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</si>
  <si>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</si>
  <si>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</si>
  <si>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</si>
  <si>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</si>
  <si>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</si>
  <si>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</si>
  <si>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</si>
  <si>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</si>
  <si>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</si>
  <si>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</si>
  <si>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</si>
  <si>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</si>
  <si>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</si>
  <si>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</si>
  <si>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</si>
  <si>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</si>
  <si>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</si>
  <si>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</si>
  <si>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</si>
  <si>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</si>
  <si>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</si>
  <si>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</si>
  <si>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</si>
  <si>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</si>
  <si>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</si>
  <si>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</si>
  <si>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</si>
  <si>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</si>
  <si>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</si>
  <si>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</si>
  <si>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</si>
  <si>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</si>
  <si>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</si>
  <si>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</si>
  <si>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</si>
  <si>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</si>
  <si>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</si>
  <si>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</si>
  <si>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</si>
  <si>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</si>
  <si>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</si>
  <si>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</si>
  <si>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</si>
  <si>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</si>
  <si>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</si>
  <si>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</si>
  <si>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</si>
  <si>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</si>
  <si>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</si>
  <si>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</si>
  <si>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</si>
  <si>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</si>
  <si>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</si>
  <si>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</si>
  <si>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</si>
  <si>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</si>
  <si>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</si>
  <si>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</si>
  <si>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</si>
  <si>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</si>
  <si>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</si>
  <si>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</si>
  <si>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</si>
  <si>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</si>
  <si>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</si>
  <si>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</si>
  <si>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</si>
  <si>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</si>
  <si>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</si>
  <si>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</si>
  <si>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</si>
  <si>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</si>
  <si>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</si>
  <si>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</si>
  <si>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</si>
  <si>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</si>
  <si>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</si>
  <si>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</si>
  <si>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</si>
  <si>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</si>
  <si>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</si>
  <si>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</si>
  <si>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</si>
  <si>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</si>
  <si>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</si>
  <si>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</si>
  <si>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</si>
  <si>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</si>
  <si>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</si>
  <si>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</si>
  <si>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</si>
  <si>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</si>
  <si>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</si>
  <si>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</si>
  <si>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</si>
  <si>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</si>
  <si>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</si>
  <si>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</si>
  <si>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</si>
  <si>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</si>
  <si>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</si>
  <si>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</si>
  <si>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</si>
  <si>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</si>
  <si>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</si>
  <si>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</si>
  <si>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</si>
  <si>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</si>
  <si>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</si>
  <si>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</si>
  <si>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</si>
  <si>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</si>
  <si>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</si>
  <si>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</si>
  <si>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</si>
  <si>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</si>
  <si>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</si>
  <si>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</si>
  <si>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</si>
  <si>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</si>
  <si>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</si>
  <si>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</si>
  <si>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</si>
  <si>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</si>
  <si>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</si>
  <si>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</si>
  <si>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</si>
  <si>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</si>
  <si>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</si>
  <si>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</si>
  <si>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</si>
  <si>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</si>
  <si>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</si>
  <si>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</si>
  <si>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</si>
  <si>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</si>
  <si>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</si>
  <si>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</si>
  <si>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</si>
  <si>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</si>
  <si>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</si>
  <si>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</si>
  <si>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</si>
  <si>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</si>
  <si>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</si>
  <si>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</si>
  <si>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</si>
  <si>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</si>
  <si>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</si>
  <si>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</si>
  <si>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</si>
  <si>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</si>
  <si>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</si>
  <si>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</si>
  <si>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</si>
  <si>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</si>
  <si>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</si>
  <si>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</si>
  <si>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</si>
  <si>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</si>
  <si>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</si>
  <si>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</si>
  <si>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</si>
  <si>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</si>
  <si>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</si>
  <si>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</si>
  <si>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</si>
  <si>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</si>
  <si>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</si>
  <si>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</si>
  <si>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</si>
  <si>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</si>
  <si>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</si>
  <si>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</si>
  <si>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</si>
  <si>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</si>
  <si>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</si>
  <si>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</si>
  <si>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</si>
  <si>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</si>
  <si>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</si>
  <si>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</si>
  <si>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</si>
  <si>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</si>
  <si>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</si>
  <si>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</si>
  <si>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</si>
  <si>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</si>
  <si>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</si>
  <si>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</si>
  <si>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</si>
  <si>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</si>
  <si>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</si>
  <si>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</si>
  <si>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</si>
  <si>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</si>
  <si>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</si>
  <si>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</si>
  <si>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</si>
  <si>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</si>
  <si>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</si>
  <si>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</si>
  <si>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</si>
  <si>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</si>
  <si>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</si>
  <si>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</si>
  <si>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</si>
  <si>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</si>
  <si>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</si>
  <si>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</si>
  <si>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</si>
  <si>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</si>
  <si>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</si>
  <si>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</si>
  <si>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</si>
  <si>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</si>
  <si>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</si>
  <si>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</si>
  <si>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</si>
  <si>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</si>
  <si>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</si>
  <si>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</si>
  <si>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</si>
  <si>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</si>
  <si>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</si>
  <si>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</si>
  <si>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</si>
  <si>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</si>
  <si>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</si>
  <si>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</si>
  <si>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</si>
  <si>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</si>
  <si>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</si>
  <si>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</si>
  <si>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</si>
  <si>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</si>
  <si>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</si>
  <si>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</si>
  <si>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</si>
  <si>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</si>
  <si>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</si>
  <si>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</si>
  <si>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</si>
  <si>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</si>
  <si>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</si>
  <si>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</si>
  <si>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</si>
  <si>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</si>
  <si>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</si>
  <si>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</si>
  <si>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</si>
  <si>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</si>
  <si>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</si>
  <si>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</si>
  <si>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</si>
  <si>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</si>
  <si>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</si>
  <si>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</si>
  <si>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</si>
  <si>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</si>
  <si>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</si>
  <si>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</si>
  <si>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</si>
  <si>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</si>
  <si>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</si>
  <si>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</si>
  <si>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</si>
  <si>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</si>
  <si>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</si>
  <si>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</si>
  <si>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</si>
  <si>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</si>
  <si>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</si>
  <si>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</si>
  <si>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</si>
  <si>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</si>
  <si>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</si>
  <si>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</si>
  <si>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</si>
  <si>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</si>
  <si>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</si>
  <si>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</si>
  <si>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</si>
  <si>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</si>
  <si>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</si>
  <si>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</si>
  <si>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</si>
  <si>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</si>
  <si>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</si>
  <si>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</si>
  <si>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</si>
  <si>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</si>
  <si>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</si>
  <si>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</si>
  <si>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</si>
  <si>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</si>
  <si>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</si>
  <si>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</si>
  <si>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</si>
  <si>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</si>
  <si>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</si>
  <si>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</si>
  <si>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</si>
  <si>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</si>
  <si>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</si>
  <si>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</si>
  <si>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</si>
  <si>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</si>
  <si>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</si>
  <si>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</si>
  <si>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</si>
  <si>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</si>
  <si>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</si>
  <si>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</si>
  <si>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</si>
  <si>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</si>
  <si>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</si>
  <si>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</si>
  <si>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</si>
  <si>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</si>
  <si>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</si>
  <si>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</si>
  <si>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</si>
  <si>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</si>
  <si>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</si>
  <si>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</si>
  <si>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</si>
  <si>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</si>
  <si>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</si>
  <si>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</si>
  <si>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</si>
  <si>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</si>
  <si>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</si>
  <si>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</si>
  <si>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</si>
  <si>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</si>
  <si>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</si>
  <si>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</si>
  <si>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</si>
  <si>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</si>
  <si>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</si>
  <si>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</si>
  <si>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</si>
  <si>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</si>
  <si>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</si>
  <si>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</si>
  <si>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</si>
  <si>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</si>
  <si>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</si>
  <si>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</si>
  <si>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</si>
  <si>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</si>
  <si>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</si>
  <si>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</si>
  <si>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</si>
  <si>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</si>
  <si>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</si>
  <si>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</si>
  <si>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</si>
  <si>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</si>
  <si>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</si>
  <si>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</si>
  <si>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</si>
  <si>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</si>
  <si>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</si>
  <si>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</si>
  <si>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</si>
  <si>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</si>
  <si>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</si>
  <si>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</si>
  <si>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</si>
  <si>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</si>
  <si>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</si>
  <si>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</si>
  <si>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</si>
  <si>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</si>
  <si>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</si>
  <si>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</si>
  <si>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</si>
  <si>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</si>
  <si>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</si>
  <si>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</si>
  <si>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</si>
  <si>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</si>
  <si>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</si>
  <si>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</si>
  <si>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</si>
  <si>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</si>
  <si>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</si>
  <si>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</si>
  <si>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</si>
  <si>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</si>
  <si>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</si>
  <si>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</si>
  <si>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</si>
  <si>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</si>
  <si>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</si>
  <si>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</si>
  <si>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</si>
  <si>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</si>
  <si>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</si>
  <si>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</si>
  <si>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</si>
  <si>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</si>
  <si>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</si>
  <si>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</si>
  <si>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</si>
  <si>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</si>
  <si>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</si>
  <si>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</si>
  <si>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</si>
  <si>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</si>
  <si>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</si>
  <si>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</si>
  <si>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</si>
  <si>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</si>
  <si>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</si>
  <si>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</si>
  <si>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</si>
  <si>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</si>
  <si>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</si>
  <si>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</si>
  <si>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</si>
  <si>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</si>
  <si>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</si>
  <si>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</si>
  <si>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</si>
  <si>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</si>
  <si>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</si>
  <si>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</si>
  <si>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</si>
  <si>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</si>
  <si>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</si>
  <si>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</si>
  <si>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</si>
  <si>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</si>
  <si>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</si>
  <si>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</si>
  <si>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</si>
  <si>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</si>
  <si>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</si>
  <si>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</si>
  <si>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</si>
  <si>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</si>
  <si>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</si>
  <si>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</si>
  <si>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</si>
  <si>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</si>
  <si>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</si>
  <si>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</si>
  <si>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</si>
  <si>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</si>
  <si>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</si>
  <si>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</si>
  <si>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</si>
  <si>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</si>
  <si>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</si>
  <si>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</si>
  <si>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</si>
  <si>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</si>
  <si>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</si>
  <si>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</si>
  <si>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</si>
  <si>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</si>
  <si>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</si>
  <si>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</si>
  <si>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</si>
  <si>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</si>
  <si>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</si>
  <si>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</si>
  <si>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</si>
  <si>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</si>
  <si>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</si>
  <si>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</si>
  <si>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</si>
  <si>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</si>
  <si>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</si>
  <si>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</si>
  <si>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</si>
  <si>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</si>
  <si>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</si>
  <si>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</si>
  <si>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</si>
  <si>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</si>
  <si>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</si>
  <si>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</si>
  <si>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</si>
  <si>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</si>
  <si>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</si>
  <si>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</si>
  <si>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</si>
  <si>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</si>
  <si>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</si>
  <si>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</si>
  <si>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</si>
  <si>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</si>
  <si>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</si>
  <si>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</si>
  <si>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</si>
  <si>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</si>
  <si>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</si>
  <si>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</si>
  <si>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</si>
  <si>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</si>
  <si>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</si>
  <si>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</si>
  <si>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</si>
  <si>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</si>
  <si>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</si>
  <si>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</si>
  <si>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</si>
  <si>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</si>
  <si>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</si>
  <si>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</si>
  <si>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</si>
  <si>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</si>
  <si>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</si>
  <si>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</si>
  <si>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</si>
  <si>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</si>
  <si>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</si>
  <si>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</si>
  <si>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</si>
  <si>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</si>
  <si>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</si>
  <si>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</si>
  <si>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</si>
  <si>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</si>
  <si>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</si>
  <si>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</si>
  <si>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</si>
  <si>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</si>
  <si>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</si>
  <si>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</si>
  <si>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</si>
  <si>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</si>
  <si>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</si>
  <si>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</si>
  <si>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</si>
  <si>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</si>
  <si>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</si>
  <si>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</si>
  <si>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</si>
  <si>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</si>
  <si>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</si>
  <si>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</si>
  <si>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</si>
  <si>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</si>
  <si>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</si>
  <si>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</si>
  <si>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</si>
  <si>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</si>
  <si>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</si>
  <si>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</si>
  <si>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</si>
  <si>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</si>
  <si>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</si>
  <si>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</si>
  <si>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</si>
  <si>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</si>
  <si>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</si>
  <si>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</si>
  <si>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</si>
  <si>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</si>
  <si>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</si>
  <si>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</si>
  <si>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</si>
  <si>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</si>
  <si>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</si>
  <si>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</si>
  <si>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</si>
  <si>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</si>
  <si>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</si>
  <si>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</si>
  <si>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</si>
  <si>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</si>
  <si>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</si>
  <si>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</si>
  <si>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</si>
  <si>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</si>
  <si>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</si>
  <si>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</si>
  <si>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</si>
  <si>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</si>
  <si>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</si>
  <si>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</si>
  <si>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</si>
  <si>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</si>
  <si>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</si>
  <si>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</si>
  <si>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</si>
  <si>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</si>
  <si>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</si>
  <si>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</si>
  <si>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</si>
  <si>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</si>
  <si>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</si>
  <si>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</si>
  <si>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</si>
  <si>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</si>
  <si>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</si>
  <si>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</si>
  <si>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</si>
  <si>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</si>
  <si>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</si>
  <si>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</si>
  <si>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</si>
  <si>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</si>
  <si>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</si>
  <si>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</si>
  <si>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</si>
  <si>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</si>
  <si>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</si>
  <si>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</si>
  <si>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</si>
  <si>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</si>
  <si>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</si>
  <si>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</si>
  <si>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</si>
  <si>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</si>
  <si>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</si>
  <si>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</si>
  <si>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</si>
  <si>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</si>
  <si>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</si>
  <si>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</si>
  <si>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</si>
  <si>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</si>
  <si>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</si>
  <si>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</si>
  <si>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</si>
  <si>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</si>
  <si>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</si>
  <si>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</si>
  <si>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</si>
  <si>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</si>
  <si>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</si>
  <si>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</si>
  <si>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</si>
  <si>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</si>
  <si>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</si>
  <si>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</si>
  <si>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</si>
  <si>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</si>
  <si>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</si>
  <si>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</si>
  <si>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</si>
  <si>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</si>
  <si>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</si>
  <si>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</si>
  <si>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</si>
  <si>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</si>
  <si>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</si>
  <si>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</si>
  <si>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</si>
  <si>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</si>
  <si>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</si>
  <si>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</si>
  <si>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</si>
  <si>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</si>
  <si>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</si>
  <si>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</si>
  <si>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</si>
  <si>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</si>
  <si>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</si>
  <si>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</si>
  <si>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</si>
  <si>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</si>
  <si>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</si>
  <si>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</si>
  <si>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</si>
  <si>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</si>
  <si>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</si>
  <si>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</si>
  <si>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</si>
  <si>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</si>
  <si>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</si>
  <si>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</si>
  <si>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</si>
  <si>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</si>
  <si>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</si>
  <si>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</si>
  <si>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</si>
  <si>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</si>
  <si>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</si>
  <si>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</si>
  <si>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</si>
  <si>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</si>
  <si>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</si>
  <si>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</si>
  <si>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</si>
  <si>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</si>
  <si>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</si>
  <si>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</si>
  <si>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</si>
  <si>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</si>
  <si>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</si>
  <si>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</si>
  <si>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</si>
  <si>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</si>
  <si>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</si>
  <si>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</si>
  <si>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</si>
  <si>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</si>
  <si>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</si>
  <si>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</si>
  <si>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</si>
  <si>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</si>
  <si>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</si>
  <si>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</si>
  <si>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</si>
  <si>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</si>
  <si>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</si>
  <si>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</si>
  <si>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</si>
  <si>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</si>
  <si>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</si>
  <si>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</si>
  <si>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</si>
  <si>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</si>
  <si>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</si>
  <si>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</si>
  <si>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</si>
  <si>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</si>
  <si>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</si>
  <si>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</si>
  <si>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</si>
  <si>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</si>
  <si>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</si>
  <si>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</si>
  <si>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</si>
  <si>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</si>
  <si>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</si>
  <si>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</si>
  <si>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</si>
  <si>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</si>
  <si>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</si>
  <si>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</si>
  <si>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</si>
  <si>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</si>
  <si>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</si>
  <si>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</si>
  <si>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</si>
  <si>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</si>
  <si>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</si>
  <si>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</si>
  <si>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</si>
  <si>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</si>
  <si>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</si>
  <si>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</si>
  <si>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</si>
  <si>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</si>
  <si>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</si>
  <si>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</si>
  <si>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</si>
  <si>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</si>
  <si>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</si>
  <si>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</si>
  <si>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</si>
  <si>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</si>
  <si>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</si>
  <si>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</si>
  <si>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</si>
  <si>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</si>
  <si>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</si>
  <si>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</si>
  <si>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</si>
  <si>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</si>
  <si>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</si>
  <si>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</si>
  <si>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</si>
  <si>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</si>
  <si>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</si>
  <si>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</si>
  <si>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</si>
  <si>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</si>
  <si>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</si>
  <si>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</si>
  <si>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</si>
  <si>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</si>
  <si>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</si>
  <si>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</si>
  <si>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</si>
  <si>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</si>
  <si>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</si>
  <si>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</si>
  <si>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</si>
  <si>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</si>
  <si>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</si>
  <si>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</si>
  <si>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</si>
  <si>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</si>
  <si>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</si>
  <si>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</si>
  <si>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</si>
  <si>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</si>
  <si>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</si>
  <si>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</si>
  <si>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</si>
  <si>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</si>
  <si>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</si>
  <si>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</si>
  <si>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</si>
  <si>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</si>
  <si>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</si>
  <si>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</si>
  <si>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</si>
  <si>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</si>
  <si>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</si>
  <si>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</si>
  <si>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</si>
  <si>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</si>
  <si>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</si>
  <si>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</si>
  <si>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</si>
  <si>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</si>
  <si>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</si>
  <si>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</si>
  <si>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</si>
  <si>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</si>
  <si>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</si>
  <si>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</si>
  <si>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</si>
  <si>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</si>
  <si>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</si>
  <si>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</si>
  <si>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</si>
  <si>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</si>
  <si>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</si>
  <si>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</si>
  <si>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</si>
  <si>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</si>
  <si>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</si>
  <si>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</si>
  <si>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</si>
  <si>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</si>
  <si>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</si>
  <si>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</si>
  <si>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</si>
  <si>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</si>
  <si>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</si>
  <si>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</si>
  <si>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</si>
  <si>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</si>
  <si>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</si>
  <si>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</si>
  <si>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</si>
  <si>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</si>
  <si>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</si>
  <si>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</si>
  <si>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</si>
  <si>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</si>
  <si>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</si>
  <si>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</si>
  <si>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</si>
  <si>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</si>
  <si>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</si>
  <si>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</si>
  <si>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</si>
  <si>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</si>
  <si>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</si>
  <si>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</si>
  <si>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</si>
  <si>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</si>
  <si>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</si>
  <si>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</si>
  <si>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</si>
  <si>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</si>
  <si>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</si>
  <si>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</si>
  <si>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</si>
  <si>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</si>
  <si>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</si>
  <si>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</si>
  <si>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</si>
  <si>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</si>
  <si>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</si>
  <si>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</si>
  <si>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</si>
  <si>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</si>
  <si>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</si>
  <si>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</si>
  <si>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</si>
  <si>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</si>
  <si>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</si>
  <si>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</si>
  <si>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</si>
  <si>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</si>
  <si>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</si>
  <si>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</si>
  <si>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</si>
  <si>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</si>
  <si>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</si>
  <si>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</si>
  <si>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</si>
  <si>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</si>
  <si>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</si>
  <si>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</si>
  <si>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</si>
  <si>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</si>
  <si>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</si>
  <si>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</si>
  <si>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</si>
  <si>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</si>
  <si>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</si>
  <si>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</si>
  <si>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</si>
  <si>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</si>
  <si>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</si>
  <si>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</si>
  <si>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</si>
  <si>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</si>
  <si>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</si>
  <si>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</si>
  <si>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</si>
  <si>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</si>
  <si>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</si>
  <si>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</si>
  <si>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</si>
  <si>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</si>
  <si>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</si>
  <si>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</si>
  <si>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</si>
  <si>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</si>
  <si>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</si>
  <si>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</si>
  <si>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</si>
  <si>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</si>
  <si>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</si>
  <si>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</si>
  <si>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</si>
  <si>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</si>
  <si>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</si>
  <si>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</si>
  <si>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</si>
  <si>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</si>
  <si>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</si>
  <si>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</si>
  <si>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</si>
  <si>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</si>
  <si>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</si>
  <si>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</si>
  <si>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</si>
  <si>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</si>
  <si>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</si>
  <si>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</si>
  <si>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</si>
  <si>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</si>
  <si>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</si>
  <si>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</si>
  <si>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</si>
  <si>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</si>
  <si>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</si>
  <si>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</si>
  <si>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</si>
  <si>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</si>
  <si>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</si>
  <si>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</si>
  <si>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</si>
  <si>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</si>
  <si>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</si>
  <si>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</si>
  <si>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</si>
  <si>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</si>
  <si>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</si>
  <si>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</si>
  <si>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</si>
  <si>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</si>
  <si>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</si>
  <si>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</si>
  <si>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</si>
  <si>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</si>
  <si>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</si>
  <si>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</si>
  <si>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</si>
  <si>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</si>
  <si>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</si>
  <si>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</si>
  <si>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</si>
  <si>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</si>
  <si>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</si>
  <si>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</si>
  <si>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</si>
  <si>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</si>
  <si>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</si>
  <si>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</si>
  <si>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</si>
  <si>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</si>
  <si>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</si>
  <si>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</si>
  <si>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</si>
  <si>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</si>
  <si>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</si>
  <si>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</si>
  <si>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</si>
  <si>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</si>
  <si>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</si>
  <si>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</si>
  <si>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</si>
  <si>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</si>
  <si>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</si>
  <si>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</si>
  <si>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</si>
  <si>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</si>
  <si>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</si>
  <si>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</si>
  <si>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</si>
  <si>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</si>
  <si>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</si>
  <si>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</si>
  <si>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</si>
  <si>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</si>
  <si>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</si>
  <si>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</si>
  <si>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</si>
  <si>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</si>
  <si>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</si>
  <si>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</si>
  <si>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</si>
  <si>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</si>
  <si>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</si>
  <si>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</si>
  <si>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</si>
  <si>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</si>
  <si>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</si>
  <si>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</si>
  <si>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</si>
  <si>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</si>
  <si>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</si>
  <si>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</si>
  <si>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</si>
  <si>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</si>
  <si>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</si>
  <si>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</si>
  <si>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</si>
  <si>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</si>
  <si>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</si>
  <si>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</si>
  <si>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</si>
  <si>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</si>
  <si>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</si>
  <si>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</si>
  <si>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</si>
  <si>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</si>
  <si>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</si>
  <si>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</si>
  <si>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</si>
  <si>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</si>
  <si>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</si>
  <si>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</si>
  <si>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</si>
  <si>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</si>
  <si>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</si>
  <si>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</si>
  <si>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</si>
  <si>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</si>
  <si>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</si>
  <si>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</si>
  <si>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</si>
  <si>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</si>
  <si>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</si>
  <si>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</si>
  <si>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</si>
  <si>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</si>
  <si>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</si>
  <si>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</si>
  <si>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</si>
  <si>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</si>
  <si>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</si>
  <si>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</si>
  <si>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</si>
  <si>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</si>
  <si>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</si>
  <si>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</si>
  <si>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</si>
  <si>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</si>
  <si>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</si>
  <si>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</si>
  <si>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</si>
  <si>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</si>
  <si>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</si>
  <si>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</si>
  <si>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</si>
  <si>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</si>
  <si>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</si>
  <si>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</si>
  <si>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</si>
  <si>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</si>
  <si>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</si>
  <si>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</si>
  <si>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</si>
  <si>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</si>
  <si>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</si>
  <si>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</si>
  <si>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</si>
  <si>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</si>
  <si>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</si>
  <si>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</si>
  <si>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</si>
  <si>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</si>
  <si>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</si>
  <si>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</si>
  <si>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</si>
  <si>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</si>
  <si>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</si>
  <si>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</si>
  <si>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</si>
  <si>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</si>
  <si>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</si>
  <si>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</si>
  <si>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</si>
  <si>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</si>
  <si>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</si>
  <si>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</si>
  <si>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</si>
  <si>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</si>
  <si>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</si>
  <si>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</si>
  <si>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</si>
  <si>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</si>
  <si>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</si>
  <si>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</si>
  <si>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</si>
  <si>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</si>
  <si>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</si>
  <si>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</si>
  <si>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</si>
  <si>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</si>
  <si>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</si>
  <si>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</si>
  <si>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</si>
  <si>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</si>
  <si>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</si>
  <si>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</si>
  <si>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</si>
  <si>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</si>
  <si>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</si>
  <si>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</si>
  <si>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</si>
  <si>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</si>
  <si>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</si>
  <si>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</si>
  <si>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</si>
  <si>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</si>
  <si>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</si>
  <si>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</si>
  <si>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</si>
  <si>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</si>
  <si>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</si>
  <si>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</si>
  <si>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</si>
  <si>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</si>
  <si>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</si>
  <si>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</si>
  <si>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</si>
  <si>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</si>
  <si>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</si>
  <si>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</si>
  <si>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</si>
  <si>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</si>
  <si>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</si>
  <si>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</si>
  <si>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</si>
  <si>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</si>
  <si>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</si>
  <si>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</si>
  <si>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</si>
  <si>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</si>
  <si>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</si>
  <si>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</si>
  <si>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</si>
  <si>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</si>
  <si>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</si>
  <si>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</si>
  <si>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</si>
  <si>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</si>
  <si>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</si>
  <si>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</si>
  <si>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</si>
  <si>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</si>
  <si>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</si>
  <si>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</si>
  <si>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</si>
  <si>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</si>
  <si>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</si>
  <si>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</si>
  <si>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</si>
  <si>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</si>
  <si>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</si>
  <si>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</si>
  <si>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</si>
  <si>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</si>
  <si>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</si>
  <si>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</si>
  <si>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</si>
  <si>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</si>
  <si>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</si>
  <si>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</si>
  <si>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</si>
  <si>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</si>
  <si>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</si>
  <si>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</si>
  <si>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</si>
  <si>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</si>
  <si>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</si>
  <si>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</si>
  <si>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</si>
  <si>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</si>
  <si>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</si>
  <si>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</si>
  <si>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</si>
  <si>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</si>
  <si>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</si>
  <si>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</si>
  <si>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</si>
  <si>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</si>
  <si>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</si>
  <si>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</si>
  <si>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</si>
  <si>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</si>
  <si>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</si>
  <si>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</si>
  <si>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</si>
  <si>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</si>
  <si>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</si>
  <si>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</si>
  <si>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</si>
  <si>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</si>
  <si>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</si>
  <si>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</si>
  <si>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</si>
  <si>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</si>
  <si>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</si>
  <si>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</si>
  <si>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</si>
  <si>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</si>
  <si>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</si>
  <si>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</si>
  <si>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</si>
  <si>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</si>
  <si>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</si>
  <si>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</si>
  <si>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</si>
  <si>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</si>
  <si>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</si>
  <si>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</si>
  <si>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</si>
  <si>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</si>
  <si>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</si>
  <si>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</si>
  <si>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</si>
  <si>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</si>
  <si>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</si>
  <si>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</si>
  <si>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</si>
  <si>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</si>
  <si>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</si>
  <si>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</si>
  <si>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</si>
  <si>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</si>
  <si>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</si>
  <si>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</si>
  <si>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</si>
  <si>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</si>
  <si>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</si>
  <si>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</si>
  <si>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</si>
  <si>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</si>
  <si>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</si>
  <si>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</si>
  <si>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</si>
  <si>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</si>
  <si>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</si>
  <si>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</si>
  <si>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</si>
  <si>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</si>
  <si>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</si>
  <si>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</si>
  <si>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</si>
  <si>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</si>
  <si>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</si>
  <si>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</si>
  <si>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</si>
  <si>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</si>
  <si>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</si>
  <si>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</si>
  <si>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</si>
  <si>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</si>
  <si>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</si>
  <si>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</si>
  <si>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</si>
  <si>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</si>
  <si>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</si>
  <si>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</si>
  <si>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</si>
  <si>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</si>
  <si>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</si>
  <si>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</si>
  <si>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</si>
  <si>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</si>
  <si>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</si>
  <si>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</si>
  <si>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</si>
  <si>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</si>
  <si>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</si>
  <si>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</si>
  <si>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</si>
  <si>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</si>
  <si>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</si>
  <si>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</si>
  <si>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</si>
  <si>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</si>
  <si>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</si>
  <si>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</si>
  <si>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</si>
  <si>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</si>
  <si>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</si>
  <si>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</si>
  <si>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</si>
  <si>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</si>
  <si>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</si>
  <si>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</si>
  <si>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</si>
  <si>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</si>
  <si>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</si>
  <si>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</si>
  <si>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</si>
  <si>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</si>
  <si>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</si>
  <si>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</si>
  <si>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</si>
  <si>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</si>
  <si>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</si>
  <si>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</si>
  <si>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</si>
  <si>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</si>
  <si>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</si>
  <si>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</si>
  <si>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</si>
  <si>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</si>
  <si>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</si>
  <si>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</si>
  <si>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</si>
  <si>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</si>
  <si>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</si>
  <si>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</si>
  <si>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</si>
  <si>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</si>
  <si>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</si>
  <si>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</si>
  <si>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</si>
  <si>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</si>
  <si>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</si>
  <si>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</si>
  <si>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</si>
  <si>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</si>
  <si>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</si>
  <si>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</si>
  <si>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</si>
  <si>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</si>
  <si>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</si>
  <si>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</si>
  <si>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</si>
  <si>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</si>
  <si>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</si>
  <si>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</si>
  <si>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</si>
  <si>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</si>
  <si>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</si>
  <si>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</si>
  <si>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</si>
  <si>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</si>
  <si>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</si>
  <si>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</si>
  <si>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</si>
  <si>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</si>
  <si>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</si>
  <si>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</si>
  <si>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</si>
  <si>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</si>
  <si>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</si>
  <si>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</si>
  <si>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</si>
  <si>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</si>
  <si>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</si>
  <si>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</si>
  <si>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</si>
  <si>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</si>
  <si>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</si>
  <si>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</si>
  <si>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</si>
  <si>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</si>
  <si>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</si>
  <si>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</si>
  <si>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</si>
  <si>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</si>
  <si>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</si>
  <si>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</si>
  <si>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</si>
  <si>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</si>
  <si>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</si>
  <si>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</si>
  <si>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</si>
  <si>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</si>
  <si>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</si>
  <si>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</si>
  <si>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</si>
  <si>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</si>
  <si>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</si>
  <si>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</si>
  <si>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</si>
  <si>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</si>
  <si>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</si>
  <si>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</si>
  <si>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</si>
  <si>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</si>
  <si>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</si>
  <si>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</si>
  <si>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</si>
  <si>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</si>
  <si>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</si>
  <si>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</si>
  <si>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</si>
  <si>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</si>
  <si>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</si>
  <si>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</si>
  <si>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</si>
  <si>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</si>
  <si>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</si>
  <si>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</si>
  <si>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</si>
  <si>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</si>
  <si>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</si>
  <si>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</si>
  <si>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</si>
  <si>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</si>
  <si>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</si>
  <si>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</si>
  <si>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</si>
  <si>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</si>
  <si>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</si>
  <si>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</si>
  <si>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</si>
  <si>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</si>
  <si>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</si>
  <si>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</si>
  <si>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</si>
  <si>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</si>
  <si>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</si>
  <si>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</si>
  <si>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</si>
  <si>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</si>
  <si>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</si>
  <si>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</si>
  <si>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</si>
  <si>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</si>
  <si>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</si>
  <si>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</si>
  <si>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</si>
  <si>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</si>
  <si>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</si>
  <si>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</si>
  <si>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</si>
  <si>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</si>
  <si>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</si>
  <si>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</si>
  <si>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</si>
  <si>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</si>
  <si>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</si>
  <si>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</si>
  <si>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</si>
  <si>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</si>
  <si>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</si>
  <si>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</si>
  <si>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</si>
  <si>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</si>
  <si>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</si>
  <si>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</si>
  <si>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</si>
  <si>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</si>
  <si>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</si>
  <si>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</si>
  <si>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</si>
  <si>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</si>
  <si>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</si>
  <si>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</si>
  <si>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</si>
  <si>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</si>
  <si>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</si>
  <si>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</si>
  <si>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</si>
  <si>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</si>
  <si>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</si>
  <si>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</si>
  <si>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</si>
  <si>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</si>
  <si>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</si>
  <si>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</si>
  <si>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</si>
  <si>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</si>
  <si>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</si>
  <si>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</si>
  <si>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</si>
  <si>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</si>
  <si>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</si>
  <si>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</si>
  <si>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</si>
  <si>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</si>
  <si>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</si>
  <si>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</si>
  <si>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</si>
  <si>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</si>
  <si>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</si>
  <si>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</si>
  <si>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</si>
  <si>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</si>
  <si>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</si>
  <si>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</si>
  <si>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</si>
  <si>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</si>
  <si>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</si>
  <si>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</si>
  <si>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</si>
  <si>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</si>
  <si>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</si>
  <si>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</si>
  <si>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</si>
  <si>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</si>
  <si>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</si>
  <si>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</si>
  <si>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</si>
  <si>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</si>
  <si>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</si>
  <si>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</si>
  <si>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</si>
  <si>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</si>
  <si>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</si>
  <si>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</si>
  <si>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</si>
  <si>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</si>
  <si>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</si>
  <si>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</si>
  <si>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</si>
  <si>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</si>
  <si>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</si>
  <si>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</si>
  <si>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</si>
  <si>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</si>
  <si>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</si>
  <si>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</si>
  <si>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</si>
  <si>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</si>
  <si>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</si>
  <si>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</si>
  <si>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</si>
  <si>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</si>
  <si>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</si>
  <si>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</si>
  <si>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</si>
  <si>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</si>
  <si>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</si>
  <si>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</si>
  <si>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</si>
  <si>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</si>
  <si>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</si>
  <si>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</si>
  <si>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</si>
  <si>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</si>
  <si>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</si>
  <si>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</si>
  <si>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</si>
  <si>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</si>
  <si>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</si>
  <si>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</si>
  <si>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</si>
  <si>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</si>
  <si>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</si>
  <si>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</si>
  <si>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</si>
  <si>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</si>
  <si>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</si>
  <si>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</si>
  <si>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</si>
  <si>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</si>
  <si>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</si>
  <si>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</si>
  <si>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</si>
  <si>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</si>
  <si>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</si>
  <si>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</si>
  <si>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</si>
  <si>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</si>
  <si>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</si>
  <si>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</si>
  <si>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</si>
  <si>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</si>
  <si>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</si>
  <si>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</si>
  <si>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</si>
  <si>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</si>
  <si>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</si>
  <si>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</si>
  <si>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</si>
  <si>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</si>
  <si>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</si>
  <si>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</si>
  <si>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</si>
  <si>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</si>
  <si>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</si>
  <si>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</si>
  <si>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</si>
  <si>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</si>
  <si>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</si>
  <si>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</si>
  <si>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</si>
  <si>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</si>
  <si>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</si>
  <si>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</si>
  <si>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</si>
  <si>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</si>
  <si>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</si>
  <si>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</si>
  <si>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</si>
  <si>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</si>
  <si>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</si>
  <si>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</si>
  <si>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</si>
  <si>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</si>
  <si>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</si>
  <si>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</si>
  <si>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</si>
  <si>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</si>
  <si>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</si>
  <si>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</si>
  <si>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</si>
  <si>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</si>
  <si>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</si>
  <si>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</si>
  <si>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</si>
  <si>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</si>
  <si>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</si>
  <si>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</si>
  <si>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</si>
  <si>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</si>
  <si>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</si>
  <si>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</si>
  <si>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</si>
  <si>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</si>
  <si>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</si>
  <si>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</si>
  <si>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</si>
  <si>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</si>
  <si>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</si>
  <si>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</si>
  <si>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</si>
  <si>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</si>
  <si>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</si>
  <si>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</si>
  <si>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</si>
  <si>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</si>
  <si>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</si>
  <si>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</si>
  <si>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</si>
  <si>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</si>
  <si>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</si>
  <si>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</si>
  <si>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</si>
  <si>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</si>
  <si>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</si>
  <si>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</si>
  <si>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</si>
  <si>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</si>
  <si>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</si>
  <si>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</si>
  <si>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</si>
  <si>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</si>
  <si>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</si>
  <si>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</si>
  <si>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</si>
  <si>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</si>
  <si>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</si>
  <si>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</si>
  <si>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</si>
  <si>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</si>
  <si>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</si>
  <si>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</si>
  <si>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</si>
  <si>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</si>
  <si>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</si>
  <si>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</si>
  <si>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</si>
  <si>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</si>
  <si>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</si>
  <si>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</si>
  <si>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</si>
  <si>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</si>
  <si>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</si>
  <si>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</si>
  <si>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</si>
  <si>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</si>
  <si>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</si>
  <si>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</si>
  <si>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</si>
  <si>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</si>
  <si>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</si>
  <si>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</si>
  <si>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</si>
  <si>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</si>
  <si>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</si>
  <si>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</si>
  <si>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</si>
  <si>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</si>
  <si>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</si>
  <si>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</si>
  <si>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</si>
  <si>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</si>
  <si>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</si>
  <si>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</si>
  <si>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</si>
  <si>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</si>
  <si>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</si>
  <si>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</si>
  <si>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</si>
  <si>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</si>
  <si>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</si>
  <si>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</si>
  <si>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</si>
  <si>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</si>
  <si>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</si>
  <si>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</si>
  <si>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</si>
  <si>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</si>
  <si>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</si>
  <si>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</si>
  <si>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</si>
  <si>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</si>
  <si>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</si>
  <si>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</si>
  <si>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</si>
  <si>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</si>
  <si>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</si>
  <si>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</si>
  <si>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</si>
  <si>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</si>
  <si>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</si>
  <si>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</si>
  <si>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</si>
  <si>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</si>
  <si>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</si>
  <si>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</si>
  <si>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</si>
  <si>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</si>
  <si>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</si>
  <si>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</si>
  <si>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</si>
  <si>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</si>
  <si>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</si>
  <si>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</si>
  <si>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</si>
  <si>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</si>
  <si>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</si>
  <si>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</si>
  <si>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</si>
  <si>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</si>
  <si>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</si>
  <si>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</si>
  <si>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</si>
  <si>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</si>
  <si>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</si>
  <si>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</si>
  <si>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</si>
  <si>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</si>
  <si>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</si>
  <si>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</si>
  <si>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</si>
  <si>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</si>
  <si>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</si>
  <si>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</si>
  <si>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</si>
  <si>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</si>
  <si>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</si>
  <si>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</si>
  <si>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</si>
  <si>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</si>
  <si>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</si>
  <si>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</si>
  <si>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</si>
  <si>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</si>
  <si>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</si>
  <si>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</si>
  <si>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</si>
  <si>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</si>
  <si>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</si>
  <si>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</si>
  <si>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</si>
  <si>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</si>
  <si>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</si>
  <si>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</si>
  <si>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</si>
  <si>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</si>
  <si>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</si>
  <si>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</si>
  <si>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</si>
  <si>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</si>
  <si>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</si>
  <si>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</si>
  <si>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</si>
  <si>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</si>
  <si>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</si>
  <si>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</si>
  <si>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</si>
  <si>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</si>
  <si>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</si>
  <si>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</si>
  <si>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</si>
  <si>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</si>
  <si>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</si>
  <si>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</si>
  <si>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</si>
  <si>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</si>
  <si>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</si>
  <si>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</si>
  <si>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</si>
  <si>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</si>
  <si>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</si>
  <si>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</si>
  <si>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</si>
  <si>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</si>
  <si>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</si>
  <si>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</si>
  <si>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</si>
  <si>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</si>
  <si>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</si>
  <si>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</si>
  <si>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</si>
  <si>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</si>
  <si>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</si>
  <si>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</si>
  <si>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</si>
  <si>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</si>
  <si>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</si>
  <si>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</si>
  <si>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</si>
  <si>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</si>
  <si>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</si>
  <si>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</si>
  <si>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</si>
  <si>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</si>
  <si>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</si>
  <si>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</si>
  <si>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</si>
  <si>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</si>
  <si>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</si>
  <si>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</si>
  <si>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</si>
  <si>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</si>
  <si>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</si>
  <si>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</si>
  <si>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</si>
  <si>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</si>
  <si>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</si>
  <si>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</si>
  <si>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</si>
  <si>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</si>
  <si>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</si>
  <si>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</si>
  <si>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</si>
  <si>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</si>
  <si>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</si>
  <si>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</si>
  <si>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</si>
  <si>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</si>
  <si>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</si>
  <si>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</si>
  <si>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</si>
  <si>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</si>
  <si>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</si>
  <si>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</si>
  <si>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</si>
  <si>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</si>
  <si>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</si>
  <si>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</si>
  <si>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</si>
  <si>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</si>
  <si>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</si>
  <si>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</si>
  <si>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</si>
  <si>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</si>
  <si>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</si>
  <si>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</si>
  <si>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</si>
  <si>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</si>
  <si>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</si>
  <si>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</si>
  <si>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</si>
  <si>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</si>
  <si>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</si>
  <si>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</si>
  <si>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</si>
  <si>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</si>
  <si>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</si>
  <si>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</si>
  <si>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</si>
  <si>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</si>
  <si>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</si>
  <si>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</si>
  <si>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</si>
  <si>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</si>
  <si>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</si>
  <si>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</si>
  <si>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</si>
  <si>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</si>
  <si>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</si>
  <si>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</si>
  <si>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</si>
  <si>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</si>
  <si>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</si>
  <si>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</si>
  <si>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</si>
  <si>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</si>
  <si>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</si>
  <si>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</si>
  <si>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</si>
  <si>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</si>
  <si>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</si>
  <si>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</si>
  <si>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</si>
  <si>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</si>
  <si>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</si>
  <si>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</si>
  <si>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</si>
  <si>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</si>
  <si>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</si>
  <si>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</si>
  <si>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</si>
  <si>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</si>
  <si>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</si>
  <si>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</si>
  <si>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</si>
  <si>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</si>
  <si>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</si>
  <si>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</si>
  <si>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</si>
  <si>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</si>
  <si>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</si>
  <si>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</si>
  <si>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</si>
  <si>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</si>
  <si>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</si>
  <si>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</si>
  <si>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</si>
  <si>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</si>
  <si>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</si>
  <si>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</si>
  <si>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</si>
  <si>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</si>
  <si>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</si>
  <si>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</si>
  <si>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</si>
  <si>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</si>
  <si>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</si>
  <si>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</si>
  <si>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</si>
  <si>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</si>
  <si>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</si>
  <si>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</si>
  <si>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</si>
  <si>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</si>
  <si>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</si>
  <si>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</si>
  <si>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</si>
  <si>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</si>
  <si>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</si>
  <si>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</si>
  <si>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</si>
  <si>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</si>
  <si>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</si>
  <si>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</si>
  <si>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</si>
  <si>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</si>
  <si>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</si>
  <si>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</si>
  <si>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</si>
  <si>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</si>
  <si>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</si>
  <si>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</si>
  <si>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</si>
  <si>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</si>
  <si>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</si>
  <si>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</si>
  <si>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</si>
  <si>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</si>
  <si>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</si>
  <si>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</si>
  <si>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</si>
  <si>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</si>
  <si>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</si>
  <si>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</si>
  <si>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</si>
  <si>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</si>
  <si>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</si>
  <si>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</si>
  <si>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</si>
  <si>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</si>
  <si>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</si>
  <si>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</si>
  <si>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</si>
  <si>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</si>
  <si>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</si>
  <si>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</si>
  <si>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</si>
  <si>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</si>
  <si>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</si>
  <si>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</si>
  <si>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</si>
  <si>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</si>
  <si>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</si>
  <si>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</si>
  <si>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</si>
  <si>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</si>
  <si>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</si>
  <si>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</si>
  <si>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</si>
  <si>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</si>
  <si>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</si>
  <si>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</si>
  <si>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</si>
  <si>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</si>
  <si>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</si>
  <si>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</si>
  <si>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</si>
  <si>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</si>
  <si>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</si>
  <si>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</si>
  <si>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</si>
  <si>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</si>
  <si>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</si>
  <si>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</si>
  <si>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</si>
  <si>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</si>
  <si>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</si>
  <si>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</si>
  <si>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</si>
  <si>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</si>
  <si>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</si>
  <si>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</si>
  <si>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</si>
  <si>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</si>
  <si>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</si>
  <si>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</si>
  <si>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</si>
  <si>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</si>
  <si>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</si>
  <si>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</si>
  <si>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</si>
  <si>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</si>
  <si>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</si>
  <si>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</si>
  <si>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</si>
  <si>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</si>
  <si>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</si>
  <si>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</si>
  <si>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</si>
  <si>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</si>
  <si>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</si>
  <si>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</si>
  <si>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</si>
  <si>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</si>
  <si>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</si>
  <si>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</si>
  <si>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</si>
  <si>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</si>
  <si>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</si>
  <si>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</si>
  <si>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</si>
  <si>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</si>
  <si>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</si>
  <si>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</si>
  <si>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</si>
  <si>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</si>
  <si>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</si>
  <si>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</si>
  <si>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</si>
  <si>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</si>
  <si>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</si>
  <si>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</si>
  <si>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</si>
  <si>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</si>
  <si>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</si>
  <si>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</si>
  <si>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</si>
  <si>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</si>
  <si>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</si>
  <si>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</si>
  <si>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</si>
  <si>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</si>
  <si>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</si>
  <si>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</si>
  <si>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</si>
  <si>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</si>
  <si>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</si>
  <si>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</si>
  <si>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</si>
  <si>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</si>
  <si>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</si>
  <si>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</si>
  <si>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</si>
  <si>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</si>
  <si>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</si>
  <si>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</si>
  <si>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</si>
  <si>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</si>
  <si>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</si>
  <si>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</si>
  <si>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</si>
  <si>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</si>
  <si>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</si>
  <si>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</si>
  <si>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</si>
  <si>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</si>
  <si>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</si>
  <si>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</si>
  <si>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</si>
  <si>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</si>
  <si>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</si>
  <si>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</si>
  <si>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</si>
  <si>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</si>
  <si>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</si>
  <si>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</si>
  <si>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</si>
  <si>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</si>
  <si>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</si>
  <si>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</si>
  <si>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</si>
  <si>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</si>
  <si>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</si>
  <si>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</si>
  <si>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</si>
  <si>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</si>
  <si>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</si>
  <si>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</si>
  <si>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</si>
  <si>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</si>
  <si>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</si>
  <si>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</si>
  <si>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</si>
  <si>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</si>
  <si>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</si>
  <si>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</si>
  <si>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</si>
  <si>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</si>
  <si>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</si>
  <si>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</si>
  <si>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</si>
  <si>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</si>
  <si>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</si>
  <si>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</si>
  <si>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</si>
  <si>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</si>
  <si>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</si>
  <si>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</si>
  <si>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</si>
  <si>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</si>
  <si>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</si>
  <si>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</si>
  <si>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</si>
  <si>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</si>
  <si>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</si>
  <si>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</si>
  <si>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</si>
  <si>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</si>
  <si>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</si>
  <si>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</si>
  <si>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</si>
  <si>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</si>
  <si>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</si>
  <si>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</si>
  <si>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</si>
  <si>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</si>
  <si>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</si>
  <si>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</si>
  <si>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</si>
  <si>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</si>
  <si>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</si>
  <si>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</si>
  <si>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</si>
  <si>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</si>
  <si>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</si>
  <si>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</si>
  <si>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</si>
  <si>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</si>
  <si>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</si>
  <si>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</si>
  <si>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</si>
  <si>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</si>
  <si>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</si>
  <si>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</si>
  <si>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</si>
  <si>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</si>
  <si>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</si>
  <si>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</si>
  <si>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</si>
  <si>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</si>
  <si>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</si>
  <si>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</si>
  <si>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</si>
  <si>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</si>
  <si>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</si>
  <si>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</si>
  <si>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</si>
  <si>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</si>
  <si>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</si>
  <si>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</si>
  <si>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</si>
  <si>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</si>
  <si>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</si>
  <si>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</si>
  <si>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</si>
  <si>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</si>
  <si>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</si>
  <si>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</si>
  <si>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</si>
  <si>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</si>
  <si>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</si>
  <si>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</si>
  <si>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</si>
  <si>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</si>
  <si>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</si>
  <si>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</si>
  <si>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</si>
  <si>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</si>
  <si>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</si>
  <si>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</si>
  <si>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</si>
  <si>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</si>
  <si>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</si>
  <si>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</si>
  <si>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</si>
  <si>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</si>
  <si>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</si>
  <si>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</si>
  <si>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</si>
  <si>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</si>
  <si>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</si>
  <si>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</si>
  <si>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</si>
  <si>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</si>
  <si>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</si>
  <si>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</si>
  <si>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</si>
  <si>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</si>
  <si>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</si>
  <si>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</si>
  <si>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</si>
  <si>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</si>
  <si>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</si>
  <si>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</si>
  <si>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</si>
  <si>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</si>
  <si>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</si>
  <si>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</si>
  <si>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</si>
  <si>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</si>
  <si>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</si>
  <si>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</si>
  <si>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</si>
  <si>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</si>
  <si>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</si>
  <si>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</si>
  <si>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</si>
  <si>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</si>
  <si>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</si>
  <si>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</si>
  <si>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</si>
  <si>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</si>
  <si>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</si>
  <si>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</si>
  <si>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</si>
  <si>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</si>
  <si>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</si>
  <si>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</si>
  <si>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</si>
  <si>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</si>
  <si>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</si>
  <si>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</si>
  <si>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</si>
  <si>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</si>
  <si>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</si>
  <si>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</si>
  <si>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</si>
  <si>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</si>
  <si>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</si>
  <si>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</si>
  <si>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</si>
  <si>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</si>
  <si>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</si>
  <si>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</si>
  <si>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</si>
  <si>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</si>
  <si>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</si>
  <si>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</si>
  <si>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</si>
  <si>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</si>
  <si>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</si>
  <si>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</si>
  <si>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</si>
  <si>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</si>
  <si>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</si>
  <si>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</si>
  <si>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</si>
  <si>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</si>
  <si>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</si>
  <si>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</si>
  <si>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</si>
  <si>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</si>
  <si>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</si>
  <si>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</si>
  <si>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</si>
  <si>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</si>
  <si>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</si>
  <si>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</si>
  <si>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</si>
  <si>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</si>
  <si>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</si>
  <si>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</si>
  <si>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</si>
  <si>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</si>
  <si>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</si>
  <si>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</si>
  <si>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</si>
  <si>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</si>
  <si>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</si>
  <si>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</si>
  <si>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</si>
  <si>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</si>
  <si>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</si>
  <si>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</si>
  <si>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</si>
  <si>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</si>
  <si>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</si>
  <si>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</si>
  <si>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</si>
  <si>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</si>
  <si>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</si>
  <si>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</si>
  <si>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</si>
  <si>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</si>
  <si>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</si>
  <si>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</si>
  <si>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</si>
  <si>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</si>
  <si>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</si>
  <si>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</si>
  <si>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</si>
  <si>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</si>
  <si>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</si>
  <si>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</si>
  <si>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</si>
  <si>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</si>
  <si>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</si>
  <si>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</si>
  <si>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</si>
  <si>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</si>
  <si>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</si>
  <si>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</si>
  <si>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</si>
  <si>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</si>
  <si>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</si>
  <si>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</si>
  <si>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</si>
  <si>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</si>
  <si>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</si>
  <si>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</si>
  <si>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</si>
  <si>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</si>
  <si>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</si>
  <si>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</si>
  <si>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</si>
  <si>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</si>
  <si>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</si>
  <si>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</si>
  <si>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</si>
  <si>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</si>
  <si>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</si>
  <si>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</si>
  <si>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</si>
  <si>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</si>
  <si>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</si>
  <si>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</si>
  <si>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</si>
  <si>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</si>
  <si>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</si>
  <si>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</si>
  <si>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</si>
  <si>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</si>
  <si>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</si>
  <si>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</si>
  <si>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</si>
  <si>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</si>
  <si>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</si>
  <si>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</si>
  <si>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</si>
  <si>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</si>
  <si>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</si>
  <si>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</si>
  <si>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</si>
  <si>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</si>
  <si>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</si>
  <si>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</si>
  <si>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</si>
  <si>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</si>
  <si>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</si>
  <si>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</si>
  <si>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</si>
  <si>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</si>
  <si>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</si>
  <si>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</si>
  <si>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</si>
  <si>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</si>
  <si>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</si>
  <si>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</si>
  <si>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</si>
  <si>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</si>
  <si>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</si>
  <si>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</si>
  <si>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</si>
  <si>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</si>
  <si>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</si>
  <si>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</si>
  <si>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</si>
  <si>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</si>
  <si>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</si>
  <si>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</si>
  <si>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</si>
  <si>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</si>
  <si>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</si>
  <si>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</si>
  <si>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</si>
  <si>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</si>
  <si>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</si>
  <si>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</si>
  <si>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</si>
  <si>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</si>
  <si>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</si>
  <si>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</si>
  <si>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</si>
  <si>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</si>
  <si>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</si>
  <si>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</si>
  <si>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</si>
  <si>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</si>
  <si>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</si>
  <si>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</si>
  <si>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</si>
  <si>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</si>
  <si>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</si>
  <si>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</si>
  <si>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</si>
  <si>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</si>
  <si>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</si>
  <si>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</si>
  <si>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</si>
  <si>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</si>
  <si>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</si>
  <si>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</si>
  <si>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</si>
  <si>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</si>
  <si>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</si>
  <si>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</si>
  <si>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</si>
  <si>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</si>
  <si>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</si>
  <si>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</si>
  <si>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</si>
  <si>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</si>
  <si>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</si>
  <si>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</si>
  <si>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</si>
  <si>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</si>
  <si>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</si>
  <si>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</si>
  <si>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</si>
  <si>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</si>
  <si>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</si>
  <si>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</si>
  <si>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</si>
  <si>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</si>
  <si>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</si>
  <si>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</si>
  <si>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</si>
  <si>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</si>
  <si>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</si>
  <si>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</si>
  <si>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</si>
  <si>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</si>
  <si>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</si>
  <si>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</si>
  <si>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</si>
  <si>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</si>
  <si>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</si>
  <si>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</si>
  <si>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</si>
  <si>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</si>
  <si>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</si>
  <si>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</si>
  <si>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</si>
  <si>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</si>
  <si>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</si>
  <si>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</si>
  <si>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</si>
  <si>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</si>
  <si>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</si>
  <si>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</si>
  <si>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</si>
  <si>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</si>
  <si>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</si>
  <si>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</si>
  <si>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</si>
  <si>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</si>
  <si>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</si>
  <si>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</si>
  <si>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</si>
  <si>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</si>
  <si>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</si>
  <si>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</si>
  <si>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</si>
  <si>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</si>
  <si>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</si>
  <si>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</si>
  <si>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</si>
  <si>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</si>
  <si>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</si>
  <si>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</si>
  <si>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</si>
  <si>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</si>
  <si>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</si>
  <si>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</si>
  <si>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</si>
  <si>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</si>
  <si>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</si>
  <si>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</si>
  <si>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</si>
  <si>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</si>
  <si>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</si>
  <si>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</si>
  <si>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</si>
  <si>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</si>
  <si>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</si>
  <si>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</si>
  <si>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</si>
  <si>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</si>
  <si>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</si>
  <si>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</si>
  <si>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</si>
  <si>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</si>
  <si>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</si>
  <si>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</si>
  <si>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</si>
  <si>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</si>
  <si>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</si>
  <si>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</si>
  <si>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</si>
  <si>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</si>
  <si>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</si>
  <si>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</si>
  <si>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</si>
  <si>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</si>
  <si>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</si>
  <si>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</si>
  <si>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</si>
  <si>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</si>
  <si>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</si>
  <si>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</si>
  <si>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</si>
  <si>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</si>
  <si>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</si>
  <si>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</si>
  <si>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</si>
  <si>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</si>
  <si>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</si>
  <si>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</si>
  <si>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</si>
  <si>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</si>
  <si>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</si>
  <si>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</si>
  <si>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</si>
  <si>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</si>
  <si>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</si>
  <si>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</si>
  <si>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</si>
  <si>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</si>
  <si>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</si>
  <si>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</si>
  <si>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</si>
  <si>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</si>
  <si>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</si>
  <si>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</si>
  <si>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</si>
  <si>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</si>
  <si>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</si>
  <si>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</si>
  <si>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</si>
  <si>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</si>
  <si>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</si>
  <si>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</si>
  <si>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</si>
  <si>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</si>
  <si>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</si>
  <si>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</si>
  <si>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</si>
  <si>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</si>
  <si>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</si>
  <si>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</si>
  <si>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</si>
  <si>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</si>
  <si>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</si>
  <si>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</si>
  <si>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</si>
  <si>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</si>
  <si>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</si>
  <si>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</si>
  <si>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</si>
  <si>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</si>
  <si>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</si>
  <si>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</si>
  <si>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</si>
  <si>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</si>
  <si>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</si>
  <si>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</si>
  <si>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</si>
  <si>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</si>
  <si>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</si>
  <si>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</si>
  <si>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</si>
  <si>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</si>
  <si>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</si>
  <si>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</si>
  <si>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</si>
  <si>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</si>
  <si>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</si>
  <si>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</si>
  <si>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</si>
  <si>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</si>
  <si>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</si>
  <si>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</si>
  <si>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</si>
  <si>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</si>
  <si>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</si>
  <si>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</si>
  <si>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</si>
  <si>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</si>
  <si>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</si>
  <si>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</si>
  <si>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</si>
  <si>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</si>
  <si>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</si>
  <si>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</si>
  <si>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</si>
  <si>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</si>
  <si>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</si>
  <si>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</si>
  <si>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</si>
  <si>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</si>
  <si>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</si>
  <si>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</si>
  <si>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</si>
  <si>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</si>
  <si>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</si>
  <si>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</si>
  <si>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</si>
  <si>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</si>
  <si>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</si>
  <si>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</si>
  <si>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</si>
  <si>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</si>
  <si>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</si>
  <si>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</si>
  <si>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</si>
  <si>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</si>
  <si>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</si>
  <si>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</si>
  <si>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</si>
  <si>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</si>
  <si>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</si>
  <si>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</si>
  <si>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</si>
  <si>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</si>
  <si>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</si>
  <si>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</si>
  <si>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</si>
  <si>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</si>
  <si>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</si>
  <si>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</si>
  <si>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</si>
  <si>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</si>
  <si>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</si>
  <si>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</si>
  <si>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</si>
  <si>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</si>
  <si>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</si>
  <si>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</si>
  <si>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</si>
  <si>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</si>
  <si>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</si>
  <si>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</si>
  <si>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</si>
  <si>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</si>
  <si>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</si>
  <si>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</si>
  <si>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</si>
  <si>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</si>
  <si>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</si>
  <si>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</si>
  <si>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</si>
  <si>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</si>
  <si>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</si>
  <si>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</si>
  <si>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</si>
  <si>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</si>
  <si>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</si>
  <si>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</si>
  <si>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</si>
  <si>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</si>
  <si>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</si>
  <si>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</si>
  <si>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</si>
  <si>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</si>
  <si>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</si>
  <si>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</si>
  <si>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</si>
  <si>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</si>
  <si>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</si>
  <si>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</si>
  <si>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</si>
  <si>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</si>
  <si>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</si>
  <si>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</si>
  <si>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</si>
  <si>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</si>
  <si>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</si>
  <si>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</si>
  <si>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</si>
  <si>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</si>
  <si>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</si>
  <si>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</si>
  <si>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</si>
  <si>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</si>
  <si>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</si>
  <si>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</si>
  <si>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</si>
  <si>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</si>
  <si>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</si>
  <si>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</si>
  <si>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</si>
  <si>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</si>
  <si>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</si>
  <si>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</si>
  <si>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</si>
  <si>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</si>
  <si>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</si>
  <si>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</si>
  <si>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</si>
  <si>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</si>
  <si>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</si>
  <si>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</si>
  <si>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</si>
  <si>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</si>
  <si>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</si>
  <si>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</si>
  <si>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</si>
  <si>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</si>
  <si>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</si>
  <si>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</si>
  <si>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</si>
  <si>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</si>
  <si>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</si>
  <si>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</si>
  <si>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</si>
  <si>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</si>
  <si>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</si>
  <si>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</si>
  <si>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</si>
  <si>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</si>
  <si>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</si>
  <si>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</si>
  <si>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</si>
  <si>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</si>
  <si>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</si>
  <si>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</si>
  <si>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</si>
  <si>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</si>
  <si>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</si>
  <si>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</si>
  <si>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</si>
  <si>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</si>
  <si>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</si>
  <si>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</si>
  <si>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</si>
  <si>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</si>
  <si>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</si>
  <si>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</si>
  <si>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</si>
  <si>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</si>
  <si>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</si>
  <si>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</si>
  <si>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</si>
  <si>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</si>
  <si>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</si>
  <si>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</si>
  <si>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</si>
  <si>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</si>
  <si>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</si>
  <si>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</si>
  <si>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</si>
  <si>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</si>
  <si>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</si>
  <si>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</si>
  <si>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</si>
  <si>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</si>
  <si>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</si>
  <si>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</si>
  <si>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</si>
  <si>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</si>
  <si>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</si>
  <si>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</si>
  <si>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</si>
  <si>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</si>
  <si>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</si>
  <si>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</si>
  <si>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</si>
  <si>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</si>
  <si>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</si>
  <si>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</si>
  <si>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</si>
  <si>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</si>
  <si>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</si>
  <si>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</si>
  <si>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</si>
  <si>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</si>
  <si>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</si>
  <si>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</si>
  <si>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</si>
  <si>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</si>
  <si>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</si>
  <si>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</si>
  <si>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</si>
  <si>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</si>
  <si>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</si>
  <si>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</si>
  <si>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</si>
  <si>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</si>
  <si>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</si>
  <si>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</si>
  <si>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</si>
  <si>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</si>
  <si>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</si>
  <si>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</si>
  <si>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</si>
  <si>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</si>
  <si>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</si>
  <si>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</si>
  <si>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</si>
  <si>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</si>
  <si>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</si>
  <si>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</si>
  <si>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</si>
  <si>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</si>
  <si>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</si>
  <si>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</si>
  <si>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</si>
  <si>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</si>
  <si>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</si>
  <si>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</si>
  <si>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</si>
  <si>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</si>
  <si>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</si>
  <si>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</si>
  <si>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</si>
  <si>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</si>
  <si>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</si>
  <si>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</si>
  <si>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</si>
  <si>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</si>
  <si>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</si>
  <si>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</si>
  <si>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</si>
  <si>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</si>
  <si>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</si>
  <si>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</si>
  <si>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</si>
  <si>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</si>
  <si>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</si>
  <si>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</si>
  <si>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</si>
  <si>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</si>
  <si>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</si>
  <si>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</si>
  <si>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</si>
  <si>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</si>
  <si>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</si>
  <si>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</si>
  <si>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</si>
  <si>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</si>
  <si>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</si>
  <si>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</si>
  <si>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</si>
  <si>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</si>
  <si>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</si>
  <si>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</si>
  <si>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</si>
  <si>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</si>
  <si>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</si>
  <si>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</si>
  <si>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</si>
  <si>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</si>
  <si>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</si>
  <si>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</si>
  <si>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</si>
  <si>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</si>
  <si>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</si>
  <si>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</si>
  <si>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</si>
  <si>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</si>
  <si>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</si>
  <si>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</si>
  <si>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</si>
  <si>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</si>
  <si>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</si>
  <si>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</si>
  <si>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</si>
  <si>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</si>
  <si>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</si>
  <si>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</si>
  <si>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</si>
  <si>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</si>
  <si>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</si>
  <si>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</si>
  <si>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</si>
  <si>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</si>
  <si>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</si>
  <si>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</si>
  <si>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</si>
  <si>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</si>
  <si>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</si>
  <si>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</si>
  <si>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</si>
  <si>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</si>
  <si>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</si>
  <si>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</si>
  <si>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</si>
  <si>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</si>
  <si>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</si>
  <si>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</si>
  <si>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</si>
  <si>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</si>
  <si>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</si>
  <si>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</si>
  <si>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</si>
  <si>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</si>
  <si>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</si>
  <si>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</si>
  <si>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</si>
  <si>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</si>
  <si>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</si>
  <si>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</si>
  <si>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</si>
  <si>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</si>
  <si>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</si>
  <si>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</si>
  <si>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</si>
  <si>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</si>
  <si>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</si>
  <si>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</si>
  <si>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</si>
  <si>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</si>
  <si>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</si>
  <si>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</si>
  <si>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</si>
  <si>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</si>
  <si>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</si>
  <si>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</si>
  <si>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</si>
  <si>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</si>
  <si>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</si>
  <si>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</si>
  <si>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</si>
  <si>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</si>
  <si>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</si>
  <si>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</si>
  <si>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</si>
  <si>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</si>
  <si>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</si>
  <si>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</si>
  <si>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</si>
  <si>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</si>
  <si>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</si>
  <si>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</si>
  <si>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</si>
  <si>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</si>
  <si>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</si>
  <si>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</si>
  <si>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</si>
  <si>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</si>
  <si>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</si>
  <si>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</si>
  <si>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</si>
  <si>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</si>
  <si>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</si>
  <si>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</si>
  <si>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</si>
  <si>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</si>
  <si>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</si>
  <si>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</si>
  <si>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</si>
  <si>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</si>
  <si>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</si>
  <si>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</si>
  <si>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</si>
  <si>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</si>
  <si>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</si>
  <si>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</si>
  <si>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</si>
  <si>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</si>
  <si>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</si>
  <si>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</si>
  <si>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</si>
  <si>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</si>
  <si>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</si>
  <si>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</si>
  <si>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</si>
  <si>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</si>
  <si>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</si>
  <si>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</si>
  <si>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</si>
  <si>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</si>
  <si>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</si>
  <si>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</si>
  <si>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</si>
  <si>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</si>
  <si>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</si>
  <si>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</si>
  <si>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</si>
  <si>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</si>
  <si>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</si>
  <si>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</si>
  <si>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</si>
  <si>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</si>
  <si>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</si>
  <si>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</si>
  <si>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</si>
  <si>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</si>
  <si>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</si>
  <si>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</si>
  <si>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</si>
  <si>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</si>
  <si>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</si>
  <si>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</si>
  <si>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</si>
  <si>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</si>
  <si>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</si>
  <si>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</si>
  <si>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</si>
  <si>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</si>
  <si>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</si>
  <si>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</si>
  <si>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</si>
  <si>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</si>
  <si>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</si>
  <si>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</si>
  <si>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</si>
  <si>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</si>
  <si>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</si>
  <si>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</si>
  <si>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</si>
  <si>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</si>
  <si>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</si>
  <si>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</si>
  <si>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</si>
  <si>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</si>
  <si>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</si>
  <si>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</si>
  <si>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</si>
  <si>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</si>
  <si>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</si>
  <si>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</si>
  <si>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</si>
  <si>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</si>
  <si>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</si>
  <si>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</si>
  <si>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</si>
  <si>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</si>
  <si>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</si>
  <si>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</si>
  <si>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</si>
  <si>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</si>
  <si>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</si>
  <si>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</si>
  <si>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</si>
  <si>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</si>
  <si>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</si>
  <si>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</si>
  <si>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</si>
  <si>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</si>
  <si>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</si>
  <si>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</si>
  <si>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</si>
  <si>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</si>
  <si>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</si>
  <si>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</si>
  <si>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</si>
  <si>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</si>
  <si>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</si>
  <si>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</si>
  <si>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</si>
  <si>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</si>
  <si>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</si>
  <si>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</si>
  <si>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</si>
  <si>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</si>
  <si>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</si>
  <si>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</si>
  <si>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</si>
  <si>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</si>
  <si>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</si>
  <si>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</si>
  <si>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</si>
  <si>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</si>
  <si>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</si>
  <si>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</si>
  <si>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</si>
  <si>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</si>
  <si>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</si>
  <si>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</si>
  <si>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</si>
  <si>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</si>
  <si>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</si>
  <si>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</si>
  <si>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</si>
  <si>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</si>
  <si>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</si>
  <si>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</si>
  <si>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</si>
  <si>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</si>
  <si>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</si>
  <si>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</si>
  <si>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</si>
  <si>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</si>
  <si>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</si>
  <si>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</si>
  <si>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</si>
  <si>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</si>
  <si>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</si>
  <si>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</si>
  <si>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</si>
  <si>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</si>
  <si>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</si>
  <si>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</si>
  <si>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</si>
  <si>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</si>
  <si>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</si>
  <si>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</si>
  <si>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</si>
  <si>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</si>
  <si>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</si>
  <si>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</si>
  <si>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</si>
  <si>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</si>
  <si>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</si>
  <si>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</si>
  <si>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</si>
  <si>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</si>
  <si>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</si>
  <si>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</si>
  <si>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</si>
  <si>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</si>
  <si>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</si>
  <si>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</si>
  <si>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</si>
  <si>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</si>
  <si>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</si>
  <si>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</si>
  <si>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</si>
  <si>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</si>
  <si>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</si>
  <si>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</si>
  <si>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</si>
  <si>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</si>
  <si>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</si>
  <si>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</si>
  <si>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</si>
  <si>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</si>
  <si>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</si>
  <si>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</si>
  <si>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</si>
  <si>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</si>
  <si>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</si>
  <si>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</si>
  <si>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</si>
  <si>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</si>
  <si>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</si>
  <si>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</si>
  <si>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</si>
  <si>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</si>
  <si>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</si>
  <si>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</si>
  <si>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</si>
  <si>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</si>
  <si>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</si>
  <si>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</si>
  <si>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</si>
  <si>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</si>
  <si>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</si>
  <si>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</si>
  <si>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</si>
  <si>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</si>
  <si>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</si>
  <si>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</si>
  <si>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</si>
  <si>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</si>
  <si>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</si>
  <si>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</si>
  <si>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</si>
  <si>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</si>
  <si>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</si>
  <si>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</si>
  <si>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</si>
  <si>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</si>
  <si>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</si>
  <si>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</si>
  <si>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</si>
  <si>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</si>
  <si>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</si>
  <si>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</si>
  <si>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</si>
  <si>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</si>
  <si>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</si>
  <si>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</si>
  <si>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</si>
  <si>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</si>
  <si>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</si>
  <si>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</si>
  <si>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</si>
  <si>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</si>
  <si>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</si>
  <si>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</si>
  <si>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</si>
  <si>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</si>
  <si>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</si>
  <si>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</si>
  <si>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</si>
  <si>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</si>
  <si>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</si>
  <si>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</si>
  <si>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</si>
  <si>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</si>
  <si>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</si>
  <si>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</si>
  <si>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</si>
  <si>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</si>
  <si>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</si>
  <si>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</si>
  <si>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</si>
  <si>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</si>
  <si>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</si>
  <si>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</si>
  <si>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</si>
  <si>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</si>
  <si>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</si>
  <si>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</si>
  <si>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</si>
  <si>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</si>
  <si>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</si>
  <si>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</si>
  <si>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</si>
  <si>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</si>
  <si>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</si>
  <si>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</si>
  <si>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</si>
  <si>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</si>
  <si>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</si>
  <si>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</si>
  <si>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</si>
  <si>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</si>
  <si>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</si>
  <si>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</si>
  <si>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</si>
  <si>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</si>
  <si>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</si>
  <si>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</si>
  <si>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</si>
  <si>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</si>
  <si>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</si>
  <si>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</si>
  <si>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</si>
  <si>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</si>
  <si>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</si>
  <si>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</si>
  <si>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</si>
  <si>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</si>
  <si>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</si>
  <si>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</si>
  <si>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</si>
  <si>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</si>
  <si>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</si>
  <si>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</si>
  <si>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</si>
  <si>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</si>
  <si>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</si>
  <si>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</si>
  <si>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</si>
  <si>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</si>
  <si>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</si>
  <si>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</si>
  <si>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</si>
  <si>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</si>
  <si>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</si>
  <si>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</si>
  <si>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</si>
  <si>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</si>
  <si>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</si>
  <si>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</si>
  <si>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</si>
  <si>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</si>
  <si>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</si>
  <si>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</si>
  <si>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</si>
  <si>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</si>
  <si>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</si>
  <si>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</si>
  <si>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</si>
  <si>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</si>
  <si>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</si>
  <si>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</si>
  <si>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</si>
  <si>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</si>
  <si>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</si>
  <si>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</si>
  <si>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</si>
  <si>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</si>
  <si>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</si>
  <si>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</si>
  <si>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</si>
  <si>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</si>
  <si>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</si>
  <si>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</si>
  <si>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</si>
  <si>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</si>
  <si>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</si>
  <si>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</si>
  <si>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</si>
  <si>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</si>
  <si>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</si>
  <si>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</si>
  <si>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</si>
  <si>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</si>
  <si>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</si>
  <si>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</si>
  <si>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</si>
  <si>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</si>
  <si>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</si>
  <si>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</si>
  <si>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</si>
  <si>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</si>
  <si>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</si>
  <si>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</si>
  <si>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</si>
  <si>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</si>
  <si>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</si>
  <si>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</si>
  <si>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</si>
  <si>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</si>
  <si>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</si>
  <si>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</si>
  <si>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</si>
  <si>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</si>
  <si>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</si>
  <si>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</si>
  <si>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</si>
  <si>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</si>
  <si>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</si>
  <si>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</si>
  <si>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</si>
  <si>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</si>
  <si>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</si>
  <si>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</si>
  <si>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</si>
  <si>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</si>
  <si>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</si>
  <si>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</si>
  <si>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</si>
  <si>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</si>
  <si>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</si>
  <si>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</si>
  <si>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</si>
  <si>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</si>
  <si>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</si>
  <si>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</si>
  <si>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</si>
  <si>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</si>
  <si>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</si>
  <si>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</si>
  <si>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</si>
  <si>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</si>
  <si>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</si>
  <si>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</si>
  <si>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</si>
  <si>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</si>
  <si>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</si>
  <si>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</si>
  <si>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</si>
  <si>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</si>
  <si>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</si>
  <si>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</si>
  <si>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</si>
  <si>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</si>
  <si>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</si>
  <si>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</si>
  <si>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</si>
  <si>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</si>
  <si>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</si>
  <si>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</si>
  <si>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</si>
  <si>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</si>
  <si>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</si>
  <si>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</si>
  <si>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</si>
  <si>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</si>
  <si>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</si>
  <si>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</si>
  <si>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</si>
  <si>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</si>
  <si>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</si>
  <si>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</si>
  <si>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</si>
  <si>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</si>
  <si>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</si>
  <si>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</si>
  <si>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</si>
  <si>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</si>
  <si>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</si>
  <si>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</si>
  <si>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</si>
  <si>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</si>
  <si>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</si>
  <si>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</si>
  <si>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</si>
  <si>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</si>
  <si>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</si>
  <si>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</si>
  <si>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</si>
  <si>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</si>
  <si>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</si>
  <si>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</si>
  <si>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</si>
  <si>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</si>
  <si>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</si>
  <si>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</si>
  <si>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</si>
  <si>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</si>
  <si>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</si>
  <si>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</si>
  <si>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</si>
  <si>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</si>
  <si>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</si>
  <si>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</si>
  <si>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</si>
  <si>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</si>
  <si>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</si>
  <si>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</si>
  <si>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</si>
  <si>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</si>
  <si>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</si>
  <si>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</si>
  <si>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</si>
  <si>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</si>
  <si>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</si>
  <si>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</si>
  <si>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</si>
  <si>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</si>
  <si>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</si>
  <si>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</si>
  <si>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</si>
  <si>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</si>
  <si>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</si>
  <si>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</si>
  <si>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</si>
  <si>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</si>
  <si>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</si>
  <si>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</si>
  <si>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</si>
  <si>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</si>
  <si>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</si>
  <si>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</si>
  <si>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</si>
  <si>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</si>
  <si>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</si>
  <si>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</si>
  <si>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</si>
  <si>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</si>
  <si>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</si>
  <si>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</si>
  <si>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</si>
  <si>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</si>
  <si>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</si>
  <si>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</si>
  <si>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</si>
  <si>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</si>
  <si>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</si>
  <si>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</si>
  <si>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</si>
  <si>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</si>
  <si>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</si>
  <si>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</si>
  <si>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</si>
  <si>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</si>
  <si>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</si>
  <si>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</si>
  <si>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</si>
  <si>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</si>
  <si>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</si>
  <si>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</si>
  <si>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</si>
  <si>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</si>
  <si>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</si>
  <si>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</si>
  <si>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</si>
  <si>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</si>
  <si>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</si>
  <si>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</si>
  <si>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</si>
  <si>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</si>
  <si>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</si>
  <si>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</si>
  <si>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</si>
  <si>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</si>
  <si>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</si>
  <si>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</si>
  <si>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</si>
  <si>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</si>
  <si>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</si>
  <si>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</si>
  <si>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</si>
  <si>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</si>
  <si>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</si>
  <si>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</si>
  <si>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</si>
  <si>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</si>
  <si>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</si>
  <si>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</si>
  <si>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</si>
  <si>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</si>
  <si>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</si>
  <si>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</si>
  <si>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</si>
  <si>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</si>
  <si>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</si>
  <si>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</si>
  <si>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</si>
  <si>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</si>
  <si>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</si>
  <si>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</si>
  <si>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</si>
  <si>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</si>
  <si>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</si>
  <si>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</si>
  <si>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</si>
  <si>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</si>
  <si>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</si>
  <si>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</si>
  <si>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</si>
  <si>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</si>
  <si>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</si>
  <si>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</si>
  <si>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</si>
  <si>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</si>
  <si>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</si>
  <si>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</si>
  <si>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</si>
  <si>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</si>
  <si>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</si>
  <si>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</si>
  <si>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</si>
  <si>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</si>
  <si>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</si>
  <si>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</si>
  <si>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</si>
  <si>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</si>
  <si>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</si>
  <si>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</si>
  <si>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</si>
  <si>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</si>
  <si>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</si>
  <si>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</si>
  <si>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</si>
  <si>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</si>
  <si>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</si>
  <si>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</si>
  <si>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</si>
  <si>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</si>
  <si>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</si>
  <si>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</si>
  <si>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</si>
  <si>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</si>
  <si>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</si>
  <si>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</si>
  <si>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</si>
  <si>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</si>
  <si>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</si>
  <si>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</si>
  <si>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</si>
  <si>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</si>
  <si>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</si>
  <si>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</si>
  <si>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</si>
  <si>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</si>
  <si>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</si>
  <si>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</si>
  <si>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</si>
  <si>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</si>
  <si>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</si>
  <si>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</si>
  <si>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</si>
  <si>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</si>
  <si>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</si>
  <si>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</si>
  <si>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</si>
  <si>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</si>
  <si>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</si>
  <si>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</si>
  <si>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</si>
  <si>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</si>
  <si>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</si>
  <si>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</si>
  <si>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</si>
  <si>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</si>
  <si>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</si>
  <si>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</si>
  <si>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</si>
  <si>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</si>
  <si>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</si>
  <si>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</si>
  <si>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</si>
  <si>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</si>
  <si>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</si>
  <si>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</si>
  <si>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</si>
  <si>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</si>
  <si>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</si>
  <si>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</si>
  <si>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</si>
  <si>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</si>
  <si>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</si>
  <si>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</si>
  <si>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</si>
  <si>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</si>
  <si>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</si>
  <si>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</si>
  <si>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</si>
  <si>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</si>
  <si>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</si>
  <si>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</si>
  <si>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</si>
  <si>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</si>
  <si>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</si>
  <si>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</si>
  <si>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</si>
  <si>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</si>
  <si>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</si>
  <si>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</si>
  <si>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</si>
  <si>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</si>
  <si>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</si>
  <si>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</si>
  <si>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</si>
  <si>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</si>
  <si>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</si>
  <si>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</si>
  <si>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</si>
  <si>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</si>
  <si>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</si>
  <si>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</si>
  <si>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</si>
  <si>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</si>
  <si>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</si>
  <si>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</si>
  <si>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</si>
  <si>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</si>
  <si>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</si>
  <si>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</si>
  <si>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</si>
  <si>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</si>
  <si>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</si>
  <si>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</si>
  <si>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</si>
  <si>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</si>
  <si>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</si>
  <si>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</si>
  <si>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</si>
  <si>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</si>
  <si>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</si>
  <si>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</si>
  <si>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</si>
  <si>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</si>
  <si>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</si>
  <si>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</si>
  <si>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</si>
  <si>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</si>
  <si>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</si>
  <si>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</si>
  <si>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</si>
  <si>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</si>
  <si>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</si>
  <si>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</si>
  <si>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</si>
  <si>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</si>
  <si>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</si>
  <si>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</si>
  <si>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</si>
  <si>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</si>
  <si>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</si>
  <si>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</si>
  <si>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</si>
  <si>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</si>
  <si>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</si>
  <si>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</si>
  <si>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</si>
  <si>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</si>
  <si>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</si>
  <si>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</si>
  <si>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</si>
  <si>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</si>
  <si>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</si>
  <si>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</si>
  <si>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</si>
  <si>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</si>
  <si>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</si>
  <si>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</si>
  <si>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</si>
  <si>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</si>
  <si>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</si>
  <si>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</si>
  <si>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</si>
  <si>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</si>
  <si>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</si>
  <si>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</si>
  <si>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</si>
  <si>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</si>
  <si>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</si>
  <si>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</si>
  <si>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</si>
  <si>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</si>
  <si>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</si>
  <si>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</si>
  <si>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</si>
  <si>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</si>
  <si>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</si>
  <si>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</si>
  <si>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</si>
  <si>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</si>
  <si>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</si>
  <si>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</si>
  <si>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</si>
  <si>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</si>
  <si>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</si>
  <si>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</si>
  <si>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</si>
  <si>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</si>
  <si>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</si>
  <si>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</si>
  <si>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</si>
  <si>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</si>
  <si>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</si>
  <si>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</si>
  <si>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</si>
  <si>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</si>
  <si>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</si>
  <si>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</si>
  <si>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</si>
  <si>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</si>
  <si>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</si>
  <si>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</si>
  <si>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</si>
  <si>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</si>
  <si>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</si>
  <si>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</si>
  <si>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</si>
  <si>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</si>
  <si>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</si>
  <si>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</si>
  <si>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</si>
  <si>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</si>
  <si>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</si>
  <si>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</si>
  <si>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</si>
  <si>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</si>
  <si>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</si>
  <si>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</si>
  <si>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</si>
  <si>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</si>
  <si>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</si>
  <si>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</si>
  <si>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</si>
  <si>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</si>
  <si>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</si>
  <si>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</si>
  <si>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</si>
  <si>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</si>
  <si>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</si>
  <si>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</si>
  <si>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</si>
  <si>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</si>
  <si>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</si>
  <si>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</si>
  <si>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</si>
  <si>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</si>
  <si>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</si>
  <si>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</si>
  <si>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</si>
  <si>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</si>
  <si>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</si>
  <si>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</si>
  <si>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</si>
  <si>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</si>
  <si>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</si>
  <si>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</si>
  <si>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</si>
  <si>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</si>
  <si>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</si>
  <si>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</si>
  <si>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</si>
  <si>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</si>
  <si>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</si>
  <si>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</si>
  <si>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</si>
  <si>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</si>
  <si>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</si>
  <si>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</si>
  <si>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</si>
  <si>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</si>
  <si>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</si>
  <si>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</si>
  <si>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</si>
  <si>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</si>
  <si>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</si>
  <si>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</si>
  <si>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</si>
  <si>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</si>
  <si>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</si>
  <si>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</si>
  <si>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</si>
  <si>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</si>
  <si>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</si>
  <si>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</si>
  <si>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</si>
  <si>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</si>
  <si>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</si>
  <si>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</si>
  <si>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</si>
  <si>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</si>
  <si>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</si>
  <si>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</si>
  <si>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</si>
  <si>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</si>
  <si>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</si>
  <si>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</si>
  <si>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</si>
  <si>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</si>
  <si>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</si>
  <si>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</si>
  <si>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</si>
  <si>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</si>
  <si>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</si>
  <si>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</si>
  <si>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</si>
  <si>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</si>
  <si>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</si>
  <si>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</si>
  <si>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</si>
  <si>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</si>
  <si>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</si>
  <si>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</si>
  <si>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</si>
  <si>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</si>
  <si>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</si>
  <si>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</si>
  <si>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</si>
  <si>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</si>
  <si>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</si>
  <si>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</si>
  <si>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</si>
  <si>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</si>
  <si>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</si>
  <si>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</si>
  <si>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</si>
  <si>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</si>
  <si>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</si>
  <si>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</si>
  <si>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</si>
  <si>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</si>
  <si>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</si>
  <si>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</si>
  <si>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</si>
  <si>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</si>
  <si>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</si>
  <si>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</si>
  <si>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</si>
  <si>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</si>
  <si>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</si>
  <si>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</si>
  <si>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</si>
  <si>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</si>
  <si>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</si>
  <si>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</si>
  <si>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</si>
  <si>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</si>
  <si>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</si>
  <si>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</si>
  <si>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</si>
  <si>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</si>
  <si>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</si>
  <si>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</si>
  <si>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</si>
  <si>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</si>
  <si>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</si>
  <si>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</si>
  <si>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</si>
  <si>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</si>
  <si>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</si>
  <si>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</si>
  <si>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</si>
  <si>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</si>
  <si>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</si>
  <si>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</si>
  <si>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</si>
  <si>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</si>
  <si>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</si>
  <si>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</si>
  <si>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</si>
  <si>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</si>
  <si>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</si>
  <si>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</si>
  <si>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</si>
  <si>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</si>
  <si>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</si>
  <si>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</si>
  <si>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</si>
  <si>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</si>
  <si>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</si>
  <si>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</si>
  <si>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</si>
  <si>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</si>
  <si>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</si>
  <si>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</si>
  <si>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</si>
  <si>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</si>
  <si>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</si>
  <si>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</si>
  <si>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</si>
  <si>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</si>
  <si>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</si>
  <si>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</si>
  <si>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</si>
  <si>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</si>
  <si>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</si>
  <si>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</si>
  <si>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</si>
  <si>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</si>
  <si>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</si>
  <si>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</si>
  <si>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</si>
  <si>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</si>
  <si>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</si>
  <si>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</si>
  <si>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</si>
  <si>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</si>
  <si>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</si>
  <si>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</si>
  <si>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</si>
  <si>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</si>
  <si>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</si>
  <si>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</si>
  <si>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</si>
  <si>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</si>
  <si>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</si>
  <si>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</si>
  <si>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</si>
  <si>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</si>
  <si>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</si>
  <si>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</si>
  <si>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</si>
  <si>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</si>
  <si>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</si>
  <si>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</si>
  <si>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</si>
  <si>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</si>
  <si>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</si>
  <si>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</si>
  <si>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</si>
  <si>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</si>
  <si>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</si>
  <si>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</si>
  <si>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</si>
  <si>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</si>
  <si>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</si>
  <si>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</si>
  <si>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</si>
  <si>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</si>
  <si>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</si>
  <si>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</si>
  <si>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</si>
  <si>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</si>
  <si>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</si>
  <si>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</si>
  <si>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</si>
  <si>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</si>
  <si>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</si>
  <si>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</si>
  <si>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</si>
  <si>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</si>
  <si>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</si>
  <si>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</si>
  <si>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</si>
  <si>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</si>
  <si>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</si>
  <si>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</si>
  <si>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</si>
  <si>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</si>
  <si>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</si>
  <si>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</si>
  <si>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</si>
  <si>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</si>
  <si>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</si>
  <si>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</si>
  <si>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</si>
  <si>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</si>
  <si>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</si>
  <si>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</si>
  <si>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</si>
  <si>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</si>
  <si>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</si>
  <si>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</si>
  <si>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</si>
  <si>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</si>
  <si>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</si>
  <si>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</si>
  <si>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</si>
  <si>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</si>
  <si>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</si>
  <si>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</si>
  <si>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</si>
  <si>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</si>
  <si>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</si>
  <si>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</si>
  <si>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</si>
  <si>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</si>
  <si>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</si>
  <si>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</si>
  <si>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</si>
  <si>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</si>
  <si>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</si>
  <si>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</si>
  <si>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</si>
  <si>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</si>
  <si>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</si>
  <si>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</si>
  <si>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</si>
  <si>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</si>
  <si>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</si>
  <si>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</si>
  <si>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</si>
  <si>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</si>
  <si>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</si>
  <si>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</si>
  <si>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</si>
  <si>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</si>
  <si>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</si>
  <si>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</si>
  <si>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</si>
  <si>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</si>
  <si>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</si>
  <si>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</si>
  <si>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</si>
  <si>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</si>
  <si>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</si>
  <si>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</si>
  <si>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</si>
  <si>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</si>
  <si>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</si>
  <si>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</si>
  <si>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</si>
  <si>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</si>
  <si>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</si>
  <si>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</si>
  <si>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</si>
  <si>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</si>
  <si>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</si>
  <si>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</si>
  <si>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</si>
  <si>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</si>
  <si>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</si>
  <si>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</si>
  <si>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</si>
  <si>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</si>
  <si>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</si>
  <si>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</si>
  <si>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</si>
  <si>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</si>
  <si>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</si>
  <si>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</si>
  <si>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</si>
  <si>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</si>
  <si>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</si>
  <si>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</si>
  <si>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</si>
  <si>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</si>
  <si>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</si>
  <si>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</si>
  <si>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</si>
  <si>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</si>
  <si>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</si>
  <si>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</si>
  <si>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</si>
  <si>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</si>
  <si>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</si>
  <si>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</si>
  <si>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</si>
  <si>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</si>
  <si>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</si>
  <si>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</si>
  <si>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</si>
  <si>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</si>
  <si>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</si>
  <si>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</si>
  <si>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</si>
  <si>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</si>
  <si>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</si>
  <si>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</si>
  <si>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</si>
  <si>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</si>
  <si>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</si>
  <si>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</si>
  <si>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</si>
  <si>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</si>
  <si>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</si>
  <si>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</si>
  <si>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</si>
  <si>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</si>
  <si>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</si>
  <si>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</si>
  <si>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</si>
  <si>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</si>
  <si>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</si>
  <si>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</si>
  <si>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</si>
  <si>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</si>
  <si>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</si>
  <si>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</si>
  <si>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</si>
  <si>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</si>
  <si>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</si>
  <si>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</si>
  <si>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</si>
  <si>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</si>
  <si>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</si>
  <si>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</si>
  <si>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</si>
  <si>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</si>
  <si>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</si>
  <si>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</si>
  <si>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</si>
  <si>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</si>
  <si>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</si>
  <si>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</si>
  <si>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</si>
  <si>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</si>
  <si>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</si>
  <si>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</si>
  <si>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</si>
  <si>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</si>
  <si>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</si>
  <si>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</si>
  <si>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</si>
  <si>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</si>
  <si>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</si>
  <si>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</si>
  <si>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</si>
  <si>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</si>
  <si>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</si>
  <si>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</si>
  <si>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</si>
  <si>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</si>
  <si>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</si>
  <si>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</si>
  <si>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</si>
  <si>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</si>
  <si>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</si>
  <si>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</si>
  <si>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</si>
  <si>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</si>
  <si>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</si>
  <si>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</si>
  <si>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</si>
  <si>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</si>
  <si>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</si>
  <si>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</si>
  <si>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</si>
  <si>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</si>
  <si>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</si>
  <si>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</si>
  <si>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</si>
  <si>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</si>
  <si>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</si>
  <si>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</si>
  <si>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</si>
  <si>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</si>
  <si>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</si>
  <si>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</si>
  <si>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</si>
  <si>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</si>
  <si>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</si>
  <si>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</si>
  <si>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</si>
  <si>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</si>
  <si>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</si>
  <si>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</si>
  <si>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</si>
  <si>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</si>
  <si>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</si>
  <si>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</si>
  <si>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</si>
  <si>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</si>
  <si>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</si>
  <si>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</si>
  <si>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</si>
  <si>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</si>
  <si>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</si>
  <si>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</si>
  <si>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</si>
  <si>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</si>
  <si>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</si>
  <si>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</si>
  <si>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</si>
  <si>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</si>
  <si>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</si>
  <si>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</si>
  <si>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</si>
  <si>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</si>
  <si>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</si>
  <si>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</si>
  <si>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</si>
  <si>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</si>
  <si>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</si>
  <si>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</si>
  <si>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</si>
  <si>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</si>
  <si>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</si>
  <si>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</si>
  <si>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</si>
  <si>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</si>
  <si>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</si>
  <si>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</si>
  <si>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</si>
  <si>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</si>
  <si>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</si>
  <si>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</si>
  <si>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</si>
  <si>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</si>
  <si>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</si>
  <si>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</si>
  <si>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</si>
  <si>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</si>
  <si>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</si>
  <si>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</si>
  <si>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</si>
  <si>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</si>
  <si>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</si>
  <si>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</si>
  <si>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</si>
  <si>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</si>
  <si>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</si>
  <si>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</si>
  <si>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</si>
  <si>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</si>
  <si>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</si>
  <si>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</si>
  <si>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</si>
  <si>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</si>
  <si>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</si>
  <si>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</si>
  <si>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</si>
  <si>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</si>
  <si>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</si>
  <si>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</si>
  <si>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</si>
  <si>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</si>
  <si>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</si>
  <si>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</si>
  <si>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</si>
  <si>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</si>
  <si>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</si>
  <si>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</si>
  <si>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</si>
  <si>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</si>
  <si>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</si>
  <si>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</si>
  <si>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</si>
  <si>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</si>
  <si>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</si>
  <si>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</si>
  <si>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</si>
  <si>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</si>
  <si>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</si>
  <si>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</si>
  <si>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</si>
  <si>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</si>
  <si>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</si>
  <si>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</si>
  <si>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</si>
  <si>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</si>
  <si>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</si>
  <si>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</si>
  <si>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</si>
  <si>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</si>
  <si>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</si>
  <si>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</si>
  <si>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</si>
  <si>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</si>
  <si>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</si>
  <si>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</si>
  <si>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</si>
  <si>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</si>
  <si>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</si>
  <si>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</si>
  <si>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</si>
  <si>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</si>
  <si>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</si>
  <si>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</si>
  <si>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</si>
  <si>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</si>
  <si>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</si>
  <si>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</si>
  <si>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</si>
  <si>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</si>
  <si>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</si>
  <si>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</si>
  <si>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</si>
  <si>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</si>
  <si>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</si>
  <si>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</si>
  <si>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</si>
  <si>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</si>
  <si>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</si>
  <si>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</si>
  <si>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</si>
  <si>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</si>
  <si>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</si>
  <si>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</si>
  <si>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</si>
  <si>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</si>
  <si>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</si>
  <si>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</si>
  <si>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</si>
  <si>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</si>
  <si>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</si>
  <si>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</si>
  <si>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</si>
  <si>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</si>
  <si>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</si>
  <si>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</si>
  <si>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</si>
  <si>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</si>
  <si>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</si>
  <si>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</si>
  <si>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</si>
  <si>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</si>
  <si>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</si>
  <si>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</si>
  <si>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</si>
  <si>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</si>
  <si>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</si>
  <si>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</si>
  <si>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</si>
  <si>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</si>
  <si>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</si>
  <si>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</si>
  <si>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</si>
  <si>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</si>
  <si>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</si>
  <si>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</si>
  <si>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</si>
  <si>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</si>
  <si>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</si>
  <si>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</si>
  <si>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</si>
  <si>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</si>
  <si>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</si>
  <si>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</si>
  <si>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</si>
  <si>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</si>
  <si>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</si>
  <si>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</si>
  <si>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</si>
  <si>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</si>
  <si>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</si>
  <si>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</si>
  <si>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</si>
  <si>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</si>
  <si>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</si>
  <si>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</si>
  <si>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</si>
  <si>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</si>
  <si>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</si>
  <si>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</si>
  <si>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</si>
  <si>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</si>
  <si>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</si>
  <si>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</si>
  <si>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</si>
  <si>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</si>
  <si>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</si>
  <si>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</si>
  <si>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</si>
  <si>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</si>
  <si>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</si>
  <si>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</si>
  <si>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</si>
  <si>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</si>
  <si>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</si>
  <si>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</si>
  <si>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</si>
  <si>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</si>
  <si>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</si>
  <si>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</si>
  <si>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</si>
  <si>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</si>
  <si>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</si>
  <si>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</si>
  <si>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</si>
  <si>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</si>
  <si>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</si>
  <si>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</si>
  <si>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</si>
  <si>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</si>
  <si>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</si>
  <si>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</si>
  <si>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</si>
  <si>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</si>
  <si>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</si>
  <si>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</si>
  <si>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</si>
  <si>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</si>
  <si>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</si>
  <si>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</si>
  <si>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</si>
  <si>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</si>
  <si>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</si>
  <si>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</si>
  <si>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</si>
  <si>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</si>
  <si>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</si>
  <si>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</si>
  <si>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</si>
  <si>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</si>
  <si>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</si>
  <si>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</si>
  <si>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</si>
  <si>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</si>
  <si>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</si>
  <si>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</si>
  <si>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</si>
  <si>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</si>
  <si>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</si>
  <si>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</si>
  <si>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</si>
  <si>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</si>
  <si>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</si>
  <si>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</si>
  <si>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</si>
  <si>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</si>
  <si>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</si>
  <si>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</si>
  <si>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</si>
  <si>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</si>
  <si>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</si>
  <si>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</si>
  <si>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</si>
  <si>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</si>
  <si>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</si>
  <si>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</si>
  <si>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</si>
  <si>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</si>
  <si>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</si>
  <si>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</si>
  <si>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</si>
  <si>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</si>
  <si>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</si>
  <si>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</si>
  <si>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</si>
  <si>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</si>
  <si>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</si>
  <si>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</si>
  <si>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</si>
  <si>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</si>
  <si>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</si>
  <si>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</si>
  <si>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</si>
  <si>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</si>
  <si>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</si>
  <si>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</si>
  <si>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</si>
  <si>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</si>
  <si>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</si>
  <si>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</si>
  <si>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</si>
  <si>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</si>
  <si>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</si>
  <si>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</si>
  <si>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</si>
  <si>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</si>
  <si>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</si>
  <si>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</si>
  <si>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</si>
  <si>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</si>
  <si>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</si>
  <si>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</si>
  <si>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</si>
  <si>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</si>
  <si>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</si>
  <si>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</si>
  <si>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</si>
  <si>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</si>
  <si>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</si>
  <si>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</si>
  <si>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</si>
  <si>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</si>
  <si>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</si>
  <si>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</si>
  <si>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</si>
  <si>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</si>
  <si>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</si>
  <si>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</si>
  <si>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</si>
  <si>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</si>
  <si>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</si>
  <si>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</si>
  <si>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</si>
  <si>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</si>
  <si>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</si>
  <si>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</si>
  <si>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</si>
  <si>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</si>
  <si>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</si>
  <si>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</si>
  <si>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</si>
  <si>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</si>
  <si>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</si>
  <si>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</si>
  <si>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</si>
  <si>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</si>
  <si>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</si>
  <si>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</si>
  <si>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</si>
  <si>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</si>
  <si>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</si>
  <si>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</si>
  <si>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</si>
  <si>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</si>
  <si>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</si>
  <si>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</si>
  <si>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</si>
  <si>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</si>
  <si>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</si>
  <si>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</si>
  <si>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</si>
  <si>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</si>
  <si>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</si>
  <si>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</si>
  <si>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</si>
  <si>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</si>
  <si>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</si>
  <si>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</si>
  <si>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</si>
  <si>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</si>
  <si>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</si>
  <si>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</si>
  <si>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</si>
  <si>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</si>
  <si>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</si>
  <si>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</si>
  <si>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</si>
  <si>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</si>
  <si>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</si>
  <si>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</si>
  <si>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</si>
  <si>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</si>
  <si>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</si>
  <si>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</si>
  <si>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</si>
  <si>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</si>
  <si>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</si>
  <si>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</si>
  <si>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</si>
  <si>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</si>
  <si>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</si>
  <si>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</si>
  <si>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</si>
  <si>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</si>
  <si>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</si>
  <si>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</si>
  <si>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</si>
  <si>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</si>
  <si>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</si>
  <si>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</si>
  <si>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</si>
  <si>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</si>
  <si>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</si>
  <si>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</si>
  <si>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</si>
  <si>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</si>
  <si>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</si>
  <si>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</si>
  <si>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</si>
  <si>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</si>
  <si>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</si>
  <si>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</si>
  <si>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</si>
  <si>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</si>
  <si>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</si>
  <si>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</si>
  <si>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</si>
  <si>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</si>
  <si>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</si>
  <si>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</si>
  <si>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</si>
  <si>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</si>
  <si>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</si>
  <si>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</si>
  <si>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</si>
  <si>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</si>
  <si>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</si>
  <si>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</si>
  <si>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</si>
  <si>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</si>
  <si>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</si>
  <si>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</si>
  <si>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</si>
  <si>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</si>
  <si>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</si>
  <si>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</si>
  <si>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</si>
  <si>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</si>
  <si>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</si>
  <si>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</si>
  <si>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</si>
  <si>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</si>
  <si>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</si>
  <si>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</si>
  <si>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</si>
  <si>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</si>
  <si>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</si>
  <si>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</si>
  <si>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</si>
  <si>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</si>
  <si>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</si>
  <si>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</si>
  <si>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</si>
  <si>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</si>
  <si>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</si>
  <si>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</si>
  <si>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</si>
  <si>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</si>
  <si>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</si>
  <si>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</si>
  <si>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</si>
  <si>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</si>
  <si>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</si>
  <si>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</si>
  <si>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</si>
  <si>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</si>
  <si>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</si>
  <si>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</si>
  <si>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</si>
  <si>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</si>
  <si>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</si>
  <si>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</si>
  <si>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</si>
  <si>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</si>
  <si>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</si>
  <si>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</si>
  <si>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</si>
  <si>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</si>
  <si>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</si>
  <si>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</si>
  <si>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</si>
  <si>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</si>
  <si>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</si>
  <si>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</si>
  <si>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</si>
  <si>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</si>
  <si>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</si>
  <si>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</si>
  <si>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</si>
  <si>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</si>
  <si>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</si>
  <si>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</si>
  <si>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</si>
  <si>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</si>
  <si>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</si>
  <si>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</si>
  <si>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</si>
  <si>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</si>
  <si>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</si>
  <si>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</si>
  <si>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</si>
  <si>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</si>
  <si>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</si>
  <si>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</si>
  <si>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</si>
  <si>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</si>
  <si>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</si>
  <si>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</si>
  <si>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</si>
  <si>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</si>
  <si>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</si>
  <si>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</si>
  <si>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</si>
  <si>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</si>
  <si>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</si>
  <si>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</si>
  <si>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</si>
  <si>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</si>
  <si>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</si>
  <si>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</si>
  <si>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</si>
  <si>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</si>
  <si>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</si>
  <si>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</si>
  <si>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</si>
  <si>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</si>
  <si>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</si>
  <si>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</si>
  <si>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</si>
  <si>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</si>
  <si>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</si>
  <si>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</si>
  <si>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</si>
  <si>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</si>
  <si>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</si>
  <si>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</si>
  <si>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</si>
  <si>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</si>
  <si>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</si>
  <si>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</si>
  <si>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</si>
  <si>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</si>
  <si>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</si>
  <si>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</si>
  <si>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</si>
  <si>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</si>
  <si>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</si>
  <si>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</si>
  <si>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</si>
  <si>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</si>
  <si>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</si>
  <si>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</si>
  <si>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</si>
  <si>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</si>
  <si>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</si>
  <si>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</si>
  <si>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</si>
  <si>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</si>
  <si>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</si>
  <si>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</si>
  <si>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</si>
  <si>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</si>
  <si>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</si>
  <si>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</si>
  <si>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</si>
  <si>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</si>
  <si>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</si>
  <si>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</si>
  <si>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</si>
  <si>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</si>
  <si>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</si>
  <si>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</si>
  <si>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</si>
  <si>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</si>
  <si>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</si>
  <si>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</si>
  <si>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</si>
  <si>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</si>
  <si>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</si>
  <si>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</si>
  <si>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</si>
  <si>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</si>
  <si>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</si>
  <si>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</si>
  <si>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</si>
  <si>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</si>
  <si>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</si>
  <si>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</si>
  <si>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</si>
  <si>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</si>
  <si>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</si>
  <si>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</si>
  <si>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</si>
  <si>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</si>
  <si>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</si>
  <si>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</si>
  <si>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</si>
  <si>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</si>
  <si>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</si>
  <si>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</si>
  <si>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</si>
  <si>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</si>
  <si>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</si>
  <si>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</si>
  <si>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</si>
  <si>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</si>
  <si>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</si>
  <si>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</si>
  <si>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</si>
  <si>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</si>
  <si>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</si>
  <si>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</si>
  <si>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</si>
  <si>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</si>
  <si>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</si>
  <si>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</si>
  <si>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</si>
  <si>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</si>
  <si>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</si>
  <si>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</si>
  <si>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</si>
  <si>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</si>
  <si>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</si>
  <si>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</si>
  <si>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</si>
  <si>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</si>
  <si>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</si>
  <si>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</si>
  <si>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</si>
  <si>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</si>
  <si>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</si>
  <si>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</si>
  <si>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</si>
  <si>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</si>
  <si>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</si>
  <si>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</si>
  <si>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</si>
  <si>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</si>
  <si>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</si>
  <si>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</si>
  <si>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</si>
  <si>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</si>
  <si>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</si>
  <si>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</si>
  <si>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</si>
  <si>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</si>
  <si>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</si>
  <si>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</si>
  <si>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</si>
  <si>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</si>
  <si>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</si>
  <si>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</si>
  <si>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</si>
  <si>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</si>
  <si>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</si>
  <si>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</si>
  <si>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</si>
  <si>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</si>
  <si>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</si>
  <si>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</si>
  <si>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</si>
  <si>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</si>
  <si>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</si>
  <si>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</si>
  <si>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</si>
  <si>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</si>
  <si>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</si>
  <si>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</si>
  <si>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</si>
  <si>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</si>
  <si>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</si>
  <si>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</si>
  <si>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</si>
  <si>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</si>
  <si>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</si>
  <si>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</si>
  <si>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</si>
  <si>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</si>
  <si>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</si>
  <si>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</si>
  <si>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</si>
  <si>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</si>
  <si>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</si>
  <si>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</si>
  <si>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</si>
  <si>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</si>
  <si>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</si>
  <si>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</si>
  <si>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</si>
  <si>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</si>
  <si>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</si>
  <si>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</si>
  <si>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</si>
  <si>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</si>
  <si>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</si>
  <si>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</si>
  <si>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</si>
  <si>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</si>
  <si>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</si>
  <si>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</si>
  <si>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</si>
  <si>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</si>
  <si>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</si>
  <si>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</si>
  <si>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</si>
  <si>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</si>
  <si>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</si>
  <si>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</si>
  <si>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</si>
  <si>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</si>
  <si>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</si>
  <si>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</si>
  <si>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</si>
  <si>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</si>
  <si>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</si>
  <si>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</si>
  <si>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</si>
  <si>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</si>
  <si>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</si>
  <si>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</si>
  <si>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</si>
  <si>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</si>
  <si>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</si>
  <si>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</si>
  <si>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</si>
  <si>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</si>
  <si>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</si>
  <si>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</si>
  <si>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</si>
  <si>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</si>
  <si>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</si>
  <si>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</si>
  <si>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</si>
  <si>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</si>
  <si>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</si>
  <si>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</si>
  <si>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</si>
  <si>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</si>
  <si>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</si>
  <si>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</si>
  <si>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</si>
  <si>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</si>
  <si>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</si>
  <si>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</si>
  <si>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</si>
  <si>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</si>
  <si>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</si>
  <si>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</si>
  <si>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</si>
  <si>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</si>
  <si>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</si>
  <si>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</si>
  <si>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</si>
  <si>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</si>
  <si>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</si>
  <si>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</si>
  <si>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</si>
  <si>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</si>
  <si>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</si>
  <si>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</si>
  <si>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</si>
  <si>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</si>
  <si>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</si>
  <si>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</si>
  <si>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</si>
  <si>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</si>
  <si>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</si>
  <si>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</si>
  <si>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</si>
  <si>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</si>
  <si>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</si>
  <si>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</si>
  <si>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</si>
  <si>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</si>
  <si>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</si>
  <si>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</si>
  <si>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</si>
  <si>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</si>
  <si>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</si>
  <si>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</si>
  <si>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</si>
  <si>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</si>
  <si>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</si>
  <si>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</si>
  <si>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</si>
  <si>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</si>
  <si>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</si>
  <si>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</si>
  <si>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</si>
  <si>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</si>
  <si>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</si>
  <si>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</si>
  <si>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</si>
  <si>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</si>
  <si>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</si>
  <si>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</si>
  <si>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</si>
  <si>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</si>
  <si>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</si>
  <si>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</si>
  <si>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</si>
  <si>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</si>
  <si>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</si>
  <si>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</si>
  <si>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</si>
  <si>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</si>
  <si>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</si>
  <si>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</si>
  <si>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</si>
  <si>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</si>
  <si>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</si>
  <si>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</si>
  <si>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</si>
  <si>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</si>
  <si>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</si>
  <si>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</si>
  <si>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</si>
  <si>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</si>
  <si>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</si>
  <si>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</si>
  <si>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</si>
  <si>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</si>
  <si>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</si>
  <si>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</si>
  <si>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</si>
  <si>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</si>
  <si>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</si>
  <si>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</si>
  <si>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</si>
  <si>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</si>
  <si>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</si>
  <si>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</si>
  <si>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</si>
  <si>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</si>
  <si>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</si>
  <si>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</si>
  <si>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</si>
  <si>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</si>
  <si>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</si>
  <si>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</si>
  <si>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</si>
  <si>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</si>
  <si>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</si>
  <si>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</si>
  <si>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</si>
  <si>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</si>
  <si>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</si>
  <si>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</si>
  <si>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</si>
  <si>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</si>
  <si>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</si>
  <si>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</si>
  <si>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</si>
  <si>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</si>
  <si>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</si>
  <si>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</si>
  <si>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</si>
  <si>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</si>
  <si>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</si>
  <si>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</si>
  <si>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</si>
  <si>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</si>
  <si>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</si>
  <si>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</si>
  <si>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</si>
  <si>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</si>
  <si>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</si>
  <si>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</si>
  <si>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</si>
  <si>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</si>
  <si>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</si>
  <si>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</si>
  <si>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</si>
  <si>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</si>
  <si>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</si>
  <si>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</si>
  <si>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</si>
  <si>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</si>
  <si>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</si>
  <si>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</si>
  <si>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</si>
  <si>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</si>
  <si>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</si>
  <si>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</si>
  <si>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</si>
  <si>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</si>
  <si>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</si>
  <si>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</si>
  <si>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</si>
  <si>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</si>
  <si>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</si>
  <si>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</si>
  <si>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</si>
  <si>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</si>
  <si>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</si>
  <si>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</si>
  <si>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</si>
  <si>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</si>
  <si>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</si>
  <si>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</si>
  <si>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</si>
  <si>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</si>
  <si>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</si>
  <si>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</si>
  <si>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</si>
  <si>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</si>
  <si>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</si>
  <si>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</si>
  <si>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</si>
  <si>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</si>
  <si>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</si>
  <si>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</si>
  <si>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</si>
  <si>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</si>
  <si>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</si>
  <si>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</si>
  <si>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</si>
  <si>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</si>
  <si>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</si>
  <si>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</si>
  <si>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</si>
  <si>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</si>
  <si>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</si>
  <si>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</si>
  <si>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</si>
  <si>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</si>
  <si>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</si>
  <si>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</si>
  <si>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</si>
  <si>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</si>
  <si>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</si>
  <si>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</si>
  <si>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</si>
  <si>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</si>
  <si>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</si>
  <si>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</si>
  <si>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</si>
  <si>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</si>
  <si>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</si>
  <si>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</si>
  <si>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</si>
  <si>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</si>
  <si>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</si>
  <si>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</si>
  <si>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</si>
  <si>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</si>
  <si>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</si>
  <si>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</si>
  <si>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</si>
  <si>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</si>
  <si>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</si>
  <si>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</si>
  <si>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</si>
  <si>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</si>
  <si>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</si>
  <si>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</si>
  <si>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</si>
  <si>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</si>
  <si>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</si>
  <si>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</si>
  <si>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</si>
  <si>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</si>
  <si>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</si>
  <si>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</si>
  <si>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</si>
  <si>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</si>
  <si>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</si>
  <si>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</si>
  <si>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</si>
  <si>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</si>
  <si>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</si>
  <si>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</si>
  <si>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</si>
  <si>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</si>
  <si>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</si>
  <si>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</si>
  <si>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</si>
  <si>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</si>
  <si>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</si>
  <si>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</si>
  <si>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</si>
  <si>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</si>
  <si>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</si>
  <si>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</si>
  <si>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</si>
  <si>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</si>
  <si>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</si>
  <si>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</si>
  <si>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</si>
  <si>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</si>
  <si>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</si>
  <si>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</si>
  <si>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</si>
  <si>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</si>
  <si>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</si>
  <si>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</si>
  <si>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</si>
  <si>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</si>
  <si>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</si>
  <si>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</si>
  <si>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</si>
  <si>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</si>
  <si>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</si>
  <si>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</si>
  <si>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</si>
  <si>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</si>
  <si>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</si>
  <si>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</si>
  <si>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</si>
  <si>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</si>
  <si>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</si>
  <si>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</si>
  <si>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</si>
  <si>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</si>
  <si>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</si>
  <si>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</si>
  <si>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</si>
  <si>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</si>
  <si>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</si>
  <si>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</si>
  <si>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</si>
  <si>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</si>
  <si>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</si>
  <si>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</si>
  <si>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</si>
  <si>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</si>
  <si>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</si>
  <si>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</si>
  <si>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</si>
  <si>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</si>
  <si>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</si>
  <si>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</si>
  <si>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</si>
  <si>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</si>
  <si>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</si>
  <si>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</si>
  <si>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</si>
  <si>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</si>
  <si>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</si>
  <si>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</si>
  <si>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</si>
  <si>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</si>
  <si>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</si>
  <si>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</si>
  <si>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</si>
  <si>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</si>
  <si>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</si>
  <si>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</si>
  <si>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</si>
  <si>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</si>
  <si>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</si>
  <si>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</si>
  <si>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</si>
  <si>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</si>
  <si>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</si>
  <si>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</si>
  <si>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</si>
  <si>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</si>
  <si>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</si>
  <si>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</si>
  <si>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</si>
  <si>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</si>
  <si>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</si>
  <si>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</si>
  <si>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</si>
  <si>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</si>
  <si>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</si>
  <si>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</si>
  <si>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</si>
  <si>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</si>
  <si>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</si>
  <si>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</si>
  <si>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</si>
  <si>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</si>
  <si>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</si>
  <si>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</si>
  <si>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</si>
  <si>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</si>
  <si>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</si>
  <si>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</si>
  <si>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</si>
  <si>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</si>
  <si>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</si>
  <si>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</si>
  <si>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</si>
  <si>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</si>
  <si>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</si>
  <si>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</si>
  <si>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</si>
  <si>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</si>
  <si>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</si>
  <si>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</si>
  <si>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</si>
  <si>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</si>
  <si>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</si>
  <si>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</si>
  <si>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</si>
  <si>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</si>
  <si>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</si>
  <si>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</si>
  <si>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</si>
  <si>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</si>
  <si>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</si>
  <si>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</si>
  <si>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</si>
  <si>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</si>
  <si>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</si>
  <si>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</si>
  <si>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</si>
  <si>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</si>
  <si>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</si>
  <si>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</si>
  <si>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</si>
  <si>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</si>
  <si>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</si>
  <si>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</si>
  <si>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</si>
  <si>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</si>
  <si>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</si>
  <si>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</si>
  <si>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</si>
  <si>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</si>
  <si>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</si>
  <si>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</si>
  <si>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</si>
  <si>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</si>
  <si>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</si>
  <si>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</si>
  <si>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</si>
  <si>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</si>
  <si>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</si>
  <si>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</si>
  <si>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</si>
  <si>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</si>
  <si>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</si>
  <si>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</si>
  <si>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</si>
  <si>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</si>
  <si>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</si>
  <si>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</si>
  <si>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</si>
  <si>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</si>
  <si>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</si>
  <si>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</si>
  <si>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</si>
  <si>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</si>
  <si>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</si>
  <si>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</si>
  <si>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</si>
  <si>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</si>
  <si>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</si>
  <si>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</si>
  <si>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</si>
  <si>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</si>
  <si>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</si>
  <si>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</si>
  <si>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</si>
  <si>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</si>
  <si>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</si>
  <si>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</si>
  <si>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</si>
  <si>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</si>
  <si>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</si>
  <si>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</si>
  <si>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</si>
  <si>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</si>
  <si>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</si>
  <si>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</si>
  <si>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</si>
  <si>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</si>
  <si>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</si>
  <si>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</si>
  <si>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</si>
  <si>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</si>
  <si>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</si>
  <si>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</si>
  <si>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</si>
  <si>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</si>
  <si>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</si>
  <si>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</si>
  <si>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</si>
  <si>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</si>
  <si>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</si>
  <si>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</si>
  <si>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</si>
  <si>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</si>
  <si>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</si>
  <si>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</si>
  <si>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</si>
  <si>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</si>
  <si>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</si>
  <si>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</si>
  <si>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</si>
  <si>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</si>
  <si>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</si>
  <si>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</si>
  <si>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</si>
  <si>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</si>
  <si>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</si>
  <si>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</si>
  <si>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</si>
  <si>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</si>
  <si>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</si>
  <si>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</si>
  <si>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</si>
  <si>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</si>
  <si>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</si>
  <si>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</si>
  <si>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</si>
  <si>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</si>
  <si>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</si>
  <si>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</si>
  <si>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</si>
  <si>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</si>
  <si>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</si>
  <si>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</si>
  <si>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</si>
  <si>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</si>
  <si>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</si>
  <si>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</si>
  <si>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</si>
  <si>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</si>
  <si>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</si>
  <si>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</si>
  <si>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</si>
  <si>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</si>
  <si>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</si>
  <si>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</si>
  <si>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</si>
  <si>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</si>
  <si>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</si>
  <si>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</si>
  <si>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</si>
  <si>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</si>
  <si>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</si>
  <si>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</si>
  <si>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</si>
  <si>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</si>
  <si>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</si>
  <si>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</si>
  <si>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</si>
  <si>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</si>
  <si>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</si>
  <si>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</si>
  <si>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</si>
  <si>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</si>
  <si>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</si>
  <si>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</si>
  <si>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</si>
  <si>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</si>
  <si>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</si>
  <si>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</si>
  <si>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</si>
  <si>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</si>
  <si>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</si>
  <si>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</si>
  <si>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</si>
  <si>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</si>
  <si>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</si>
  <si>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</si>
  <si>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</si>
  <si>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</si>
  <si>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</si>
  <si>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</si>
  <si>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</si>
  <si>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</si>
  <si>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</si>
  <si>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</si>
  <si>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</si>
  <si>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</si>
  <si>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</si>
  <si>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</si>
  <si>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</si>
  <si>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</si>
  <si>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</si>
  <si>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</si>
  <si>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</si>
  <si>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</si>
  <si>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</si>
  <si>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</si>
  <si>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</si>
  <si>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</si>
  <si>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</si>
  <si>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</si>
  <si>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</si>
  <si>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</si>
  <si>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</si>
  <si>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</si>
  <si>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</si>
  <si>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</si>
  <si>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</si>
  <si>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</si>
  <si>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</si>
  <si>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</si>
  <si>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</si>
  <si>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</si>
  <si>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</si>
  <si>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</si>
  <si>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</si>
  <si>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</si>
  <si>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</si>
  <si>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</si>
  <si>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</si>
  <si>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</si>
  <si>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</si>
  <si>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</si>
  <si>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</si>
  <si>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</si>
  <si>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</si>
  <si>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</si>
  <si>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</si>
  <si>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</si>
  <si>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</si>
  <si>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</si>
  <si>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</si>
  <si>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</si>
  <si>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</si>
  <si>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</si>
  <si>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</si>
  <si>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</si>
  <si>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</si>
  <si>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</si>
  <si>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</si>
  <si>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</si>
  <si>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</si>
  <si>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</si>
  <si>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</si>
  <si>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</si>
  <si>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</si>
  <si>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</si>
  <si>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</si>
  <si>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</si>
  <si>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</si>
  <si>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</si>
  <si>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</si>
  <si>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</si>
  <si>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</si>
  <si>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</si>
  <si>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</si>
  <si>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</si>
  <si>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</si>
  <si>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</si>
  <si>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</si>
  <si>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</si>
  <si>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</si>
  <si>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</si>
  <si>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</si>
  <si>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</si>
  <si>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</si>
  <si>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</si>
  <si>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</si>
  <si>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</si>
  <si>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</si>
  <si>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</si>
  <si>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</si>
  <si>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</si>
  <si>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</si>
  <si>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</si>
  <si>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</si>
  <si>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</si>
  <si>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</si>
  <si>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</si>
  <si>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</si>
  <si>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</si>
  <si>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</si>
  <si>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</si>
  <si>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</si>
  <si>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</si>
  <si>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</si>
  <si>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</si>
  <si>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</si>
  <si>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</si>
  <si>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</si>
  <si>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</si>
  <si>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</si>
  <si>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</si>
  <si>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</si>
  <si>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</si>
  <si>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</si>
  <si>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</si>
  <si>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</si>
  <si>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</si>
  <si>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</si>
  <si>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</si>
  <si>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</si>
  <si>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</si>
  <si>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</si>
  <si>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</si>
  <si>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</si>
  <si>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</si>
  <si>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</si>
  <si>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</si>
  <si>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</si>
  <si>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</si>
  <si>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</si>
  <si>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</si>
  <si>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</si>
  <si>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</si>
  <si>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</si>
  <si>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</si>
  <si>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</si>
  <si>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</si>
  <si>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</si>
  <si>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</si>
  <si>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</si>
  <si>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</si>
  <si>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</si>
  <si>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</si>
  <si>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</si>
  <si>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</si>
  <si>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</si>
  <si>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</si>
  <si>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</si>
  <si>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</si>
  <si>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</si>
  <si>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</si>
  <si>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</si>
  <si>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</si>
  <si>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</si>
  <si>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</si>
  <si>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</si>
  <si>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</si>
  <si>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</si>
  <si>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</si>
  <si>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</si>
  <si>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</si>
  <si>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</si>
  <si>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</si>
  <si>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</si>
  <si>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</si>
  <si>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</si>
  <si>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</si>
  <si>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</si>
  <si>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</si>
  <si>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</si>
  <si>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</si>
  <si>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</si>
  <si>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</si>
  <si>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</si>
  <si>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</si>
  <si>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</si>
  <si>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</si>
  <si>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</si>
  <si>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</si>
  <si>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</si>
  <si>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</si>
  <si>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</si>
  <si>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</si>
  <si>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</si>
  <si>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</si>
  <si>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</si>
  <si>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</si>
  <si>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</si>
  <si>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</si>
  <si>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</si>
  <si>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</si>
  <si>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</si>
  <si>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</si>
  <si>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</si>
  <si>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</si>
  <si>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</si>
  <si>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</si>
  <si>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</si>
  <si>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</si>
  <si>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</si>
  <si>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</si>
  <si>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</si>
  <si>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</si>
  <si>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</si>
  <si>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</si>
  <si>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</si>
  <si>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</si>
  <si>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</si>
  <si>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</si>
  <si>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</si>
  <si>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</si>
  <si>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</si>
  <si>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</si>
  <si>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</si>
  <si>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</si>
  <si>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</si>
  <si>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</si>
  <si>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</si>
  <si>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</si>
  <si>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</si>
  <si>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</si>
  <si>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</si>
  <si>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</si>
  <si>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</si>
  <si>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</si>
  <si>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</si>
  <si>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</si>
  <si>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</si>
  <si>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</si>
  <si>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</si>
  <si>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</si>
  <si>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</si>
  <si>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</si>
  <si>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</si>
  <si>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</si>
  <si>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</si>
  <si>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</si>
  <si>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</si>
  <si>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</si>
  <si>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</si>
  <si>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</si>
  <si>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</si>
  <si>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</si>
  <si>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</si>
  <si>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</si>
  <si>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</si>
  <si>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</si>
  <si>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</si>
  <si>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</si>
  <si>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</si>
  <si>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</si>
  <si>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</si>
  <si>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</si>
  <si>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</si>
  <si>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</si>
  <si>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</si>
  <si>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</si>
  <si>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</si>
  <si>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</si>
  <si>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</si>
  <si>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</si>
  <si>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</si>
  <si>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</si>
  <si>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</si>
  <si>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</si>
  <si>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</si>
  <si>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</si>
  <si>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</si>
  <si>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</si>
  <si>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</si>
  <si>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</si>
  <si>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</si>
  <si>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</si>
  <si>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</si>
  <si>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</si>
  <si>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</si>
  <si>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</si>
  <si>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</si>
  <si>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</si>
  <si>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</si>
  <si>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</si>
  <si>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</si>
  <si>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</si>
  <si>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</si>
  <si>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</si>
  <si>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</si>
  <si>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</si>
  <si>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</si>
  <si>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</si>
  <si>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</si>
  <si>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</si>
  <si>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</si>
  <si>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</si>
  <si>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</si>
  <si>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</si>
  <si>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</si>
  <si>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</si>
  <si>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</si>
  <si>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</si>
  <si>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</si>
  <si>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</si>
  <si>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</si>
  <si>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</si>
  <si>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</si>
  <si>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</si>
  <si>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</si>
  <si>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</si>
  <si>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</si>
  <si>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</si>
  <si>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</si>
  <si>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</si>
  <si>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</si>
  <si>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</si>
  <si>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</si>
  <si>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</si>
  <si>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</si>
  <si>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</si>
  <si>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</si>
  <si>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</si>
  <si>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</si>
  <si>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</si>
  <si>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</si>
  <si>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</si>
  <si>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</si>
  <si>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</si>
  <si>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</si>
  <si>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</si>
  <si>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</si>
  <si>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</si>
  <si>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</si>
  <si>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</si>
  <si>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</si>
  <si>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</si>
  <si>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</si>
  <si>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</si>
  <si>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</si>
  <si>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</si>
  <si>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</si>
  <si>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</si>
  <si>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</si>
  <si>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</si>
  <si>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</si>
  <si>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</si>
  <si>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</si>
  <si>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</si>
  <si>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</si>
  <si>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</si>
  <si>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</si>
  <si>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</si>
  <si>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</si>
  <si>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</si>
  <si>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</si>
  <si>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</si>
  <si>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</si>
  <si>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</si>
  <si>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</si>
  <si>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</si>
  <si>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</si>
  <si>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</si>
  <si>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</si>
  <si>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</si>
  <si>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</si>
  <si>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</si>
  <si>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</si>
  <si>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</si>
  <si>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</si>
  <si>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</si>
  <si>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</si>
  <si>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</si>
  <si>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</si>
  <si>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</si>
  <si>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</si>
  <si>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</si>
  <si>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</si>
  <si>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</si>
  <si>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</si>
  <si>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</si>
  <si>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</si>
  <si>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</si>
  <si>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</si>
  <si>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</si>
  <si>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</si>
  <si>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</si>
  <si>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</si>
  <si>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</si>
  <si>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</si>
  <si>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</si>
  <si>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</si>
  <si>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</si>
  <si>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</si>
  <si>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</si>
  <si>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</si>
  <si>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</si>
  <si>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</si>
  <si>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</si>
  <si>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</si>
  <si>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</si>
  <si>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</si>
  <si>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</si>
  <si>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</si>
  <si>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</si>
  <si>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</si>
  <si>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</si>
  <si>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</si>
  <si>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</si>
  <si>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</si>
  <si>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</si>
  <si>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</si>
  <si>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</si>
  <si>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</si>
  <si>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</si>
  <si>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</si>
  <si>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</si>
  <si>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</si>
  <si>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</si>
  <si>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</si>
  <si>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</si>
  <si>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</si>
  <si>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</si>
  <si>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</si>
  <si>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</si>
  <si>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</si>
  <si>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</si>
  <si>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</si>
  <si>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</si>
  <si>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</si>
  <si>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</si>
  <si>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</si>
  <si>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</si>
  <si>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</si>
  <si>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</si>
  <si>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</si>
  <si>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</si>
  <si>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</si>
  <si>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</si>
  <si>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</si>
  <si>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</si>
  <si>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</si>
  <si>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</si>
  <si>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</si>
  <si>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</si>
  <si>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</si>
  <si>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</si>
  <si>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</si>
  <si>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</si>
  <si>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</si>
  <si>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</si>
  <si>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</si>
  <si>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</si>
  <si>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</si>
  <si>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</si>
  <si>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</si>
  <si>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</si>
  <si>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</si>
  <si>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</si>
  <si>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</si>
  <si>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</si>
  <si>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</si>
  <si>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</si>
  <si>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</si>
  <si>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</si>
  <si>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</si>
  <si>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</si>
  <si>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</si>
  <si>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</si>
  <si>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</si>
  <si>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</si>
  <si>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</si>
  <si>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</si>
  <si>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</si>
  <si>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</si>
  <si>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</si>
  <si>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</si>
  <si>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</si>
  <si>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</si>
  <si>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</si>
  <si>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</si>
  <si>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</si>
  <si>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</si>
  <si>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</si>
  <si>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</si>
  <si>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</si>
  <si>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</si>
  <si>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</si>
  <si>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</si>
  <si>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</si>
  <si>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</si>
  <si>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</si>
  <si>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</si>
  <si>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</si>
  <si>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</si>
  <si>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</si>
  <si>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</si>
  <si>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</si>
  <si>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</si>
  <si>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</si>
  <si>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</si>
  <si>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</si>
  <si>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</si>
  <si>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</si>
  <si>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</si>
  <si>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</si>
  <si>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</si>
  <si>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</si>
  <si>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</si>
  <si>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</si>
  <si>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</si>
  <si>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</si>
  <si>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</si>
  <si>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</si>
  <si>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</si>
  <si>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</si>
  <si>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</si>
  <si>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</si>
  <si>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</si>
  <si>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</si>
  <si>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</si>
  <si>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</si>
  <si>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</si>
  <si>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</si>
  <si>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</si>
  <si>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</si>
  <si>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</si>
  <si>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</si>
  <si>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</si>
  <si>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</si>
  <si>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</si>
  <si>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</si>
  <si>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</si>
  <si>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</si>
  <si>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</si>
  <si>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</si>
  <si>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</si>
  <si>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</si>
  <si>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</si>
  <si>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</si>
  <si>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</si>
  <si>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</si>
  <si>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</si>
  <si>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</si>
  <si>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</si>
  <si>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</si>
  <si>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</si>
  <si>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</si>
  <si>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</si>
  <si>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</si>
  <si>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</si>
  <si>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</si>
  <si>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</si>
  <si>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</si>
  <si>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</si>
  <si>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</si>
  <si>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</si>
  <si>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</si>
  <si>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</si>
  <si>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</si>
  <si>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</si>
  <si>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</si>
  <si>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</si>
  <si>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</si>
  <si>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</si>
  <si>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</si>
  <si>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</si>
  <si>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</si>
  <si>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</si>
  <si>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</si>
  <si>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</si>
  <si>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</si>
  <si>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</si>
  <si>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</si>
  <si>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</si>
  <si>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</si>
  <si>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</si>
  <si>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</si>
  <si>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</si>
  <si>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</si>
  <si>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</si>
  <si>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</si>
  <si>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</si>
  <si>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</si>
  <si>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</si>
  <si>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</si>
  <si>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</si>
  <si>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</si>
  <si>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</si>
  <si>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</si>
  <si>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</si>
  <si>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</si>
  <si>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</si>
  <si>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</si>
  <si>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</si>
  <si>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</si>
  <si>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</si>
  <si>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</si>
  <si>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</si>
  <si>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</si>
  <si>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</si>
  <si>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</si>
  <si>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</si>
  <si>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</si>
  <si>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</si>
  <si>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</si>
  <si>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</si>
  <si>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</si>
  <si>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</si>
  <si>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</si>
  <si>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</si>
  <si>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</si>
  <si>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</si>
  <si>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</si>
  <si>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</si>
  <si>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</si>
  <si>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</si>
  <si>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</si>
  <si>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</si>
  <si>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</si>
  <si>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</si>
  <si>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</si>
  <si>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</si>
  <si>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</si>
  <si>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</si>
  <si>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</si>
  <si>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</si>
  <si>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</si>
  <si>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</si>
  <si>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</si>
  <si>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</si>
  <si>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</si>
  <si>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</si>
  <si>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</si>
  <si>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</si>
  <si>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</si>
  <si>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</si>
  <si>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</si>
  <si>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</si>
  <si>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</si>
  <si>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</si>
  <si>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</si>
  <si>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</si>
  <si>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</si>
  <si>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</si>
  <si>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</si>
  <si>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</si>
  <si>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</si>
  <si>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</si>
  <si>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</si>
  <si>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</si>
  <si>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</si>
  <si>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</si>
  <si>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</si>
  <si>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</si>
  <si>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</si>
  <si>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</si>
  <si>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</si>
  <si>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</si>
  <si>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</si>
  <si>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</si>
  <si>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</si>
  <si>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</si>
  <si>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</si>
  <si>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</si>
  <si>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</si>
  <si>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</si>
  <si>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</si>
  <si>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</si>
  <si>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</si>
  <si>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</si>
  <si>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</si>
  <si>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</si>
  <si>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</si>
  <si>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</si>
  <si>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</si>
  <si>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</si>
  <si>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</si>
  <si>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</si>
  <si>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</si>
  <si>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</si>
  <si>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</si>
  <si>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</si>
  <si>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</si>
  <si>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</si>
  <si>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</si>
  <si>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</si>
  <si>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</si>
  <si>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</si>
  <si>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</si>
  <si>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</si>
  <si>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</si>
  <si>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</si>
  <si>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</si>
  <si>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</si>
  <si>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</si>
  <si>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</si>
  <si>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</si>
  <si>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</si>
  <si>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</si>
  <si>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</si>
  <si>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</si>
  <si>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</si>
  <si>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</si>
  <si>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</si>
  <si>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</si>
  <si>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</si>
  <si>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</si>
  <si>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</si>
  <si>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</si>
  <si>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</si>
  <si>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</si>
  <si>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</si>
  <si>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</si>
  <si>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</si>
  <si>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</si>
  <si>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</si>
  <si>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</si>
  <si>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</si>
  <si>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</si>
  <si>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</si>
  <si>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</si>
  <si>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</si>
  <si>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</si>
  <si>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</si>
  <si>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</si>
  <si>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</si>
  <si>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</si>
  <si>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</si>
  <si>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</si>
  <si>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</si>
  <si>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</si>
  <si>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</si>
  <si>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</si>
  <si>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</si>
  <si>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</si>
  <si>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</si>
  <si>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</si>
  <si>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</si>
  <si>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</si>
  <si>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</si>
  <si>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</si>
  <si>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</si>
  <si>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</si>
  <si>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</si>
  <si>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</si>
  <si>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</si>
  <si>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</si>
  <si>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</si>
  <si>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</si>
  <si>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</si>
  <si>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</si>
  <si>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</si>
  <si>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</si>
  <si>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</si>
  <si>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</si>
  <si>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</si>
  <si>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</si>
  <si>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</si>
  <si>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</si>
  <si>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</si>
  <si>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</si>
  <si>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</si>
  <si>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</si>
  <si>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</si>
  <si>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</si>
  <si>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</si>
  <si>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</si>
  <si>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</si>
  <si>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</si>
  <si>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</si>
  <si>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</si>
  <si>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</si>
  <si>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</si>
  <si>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</si>
  <si>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</si>
  <si>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</si>
  <si>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</si>
  <si>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</si>
  <si>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</si>
  <si>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</si>
  <si>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</si>
  <si>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</si>
  <si>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</si>
  <si>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</si>
  <si>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</si>
  <si>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</si>
  <si>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</si>
  <si>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</si>
  <si>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</si>
  <si>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</si>
  <si>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</si>
  <si>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</si>
  <si>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</si>
  <si>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</si>
  <si>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</si>
  <si>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</si>
  <si>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</si>
  <si>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</si>
  <si>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</si>
  <si>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</si>
  <si>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</si>
  <si>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</si>
  <si>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</si>
  <si>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</si>
  <si>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</si>
  <si>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</si>
  <si>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</si>
  <si>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</si>
  <si>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</si>
  <si>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</si>
  <si>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</si>
  <si>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</si>
  <si>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</si>
  <si>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</si>
  <si>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</si>
  <si>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</si>
  <si>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</si>
  <si>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</si>
  <si>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</si>
  <si>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</si>
  <si>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</si>
  <si>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</si>
  <si>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</si>
  <si>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</si>
  <si>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</si>
  <si>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</si>
  <si>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</si>
  <si>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</si>
  <si>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</si>
  <si>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</si>
  <si>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</si>
  <si>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</si>
  <si>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</si>
  <si>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</si>
  <si>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</si>
  <si>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</si>
  <si>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</si>
  <si>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</si>
  <si>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</si>
  <si>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</si>
  <si>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</si>
  <si>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</si>
  <si>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</si>
  <si>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</si>
  <si>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</si>
  <si>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</si>
  <si>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</si>
  <si>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</si>
  <si>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</si>
  <si>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</si>
  <si>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</si>
  <si>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</si>
  <si>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</si>
  <si>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</si>
  <si>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</si>
  <si>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</si>
  <si>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</si>
  <si>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</si>
  <si>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</si>
  <si>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</si>
  <si>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</si>
  <si>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</si>
  <si>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</si>
  <si>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</si>
  <si>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</si>
  <si>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</si>
  <si>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</si>
  <si>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</si>
  <si>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</si>
  <si>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</si>
  <si>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</si>
  <si>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</si>
  <si>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</si>
  <si>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</si>
  <si>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</si>
  <si>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</si>
  <si>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</si>
  <si>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</si>
  <si>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</si>
  <si>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</si>
  <si>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</si>
  <si>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</si>
  <si>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</si>
  <si>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</si>
  <si>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</si>
  <si>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</si>
  <si>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</si>
  <si>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</si>
  <si>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</si>
  <si>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</si>
  <si>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</si>
  <si>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</si>
  <si>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</si>
  <si>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</si>
  <si>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</si>
  <si>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</si>
  <si>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</si>
  <si>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</si>
  <si>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</si>
  <si>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</si>
  <si>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</si>
  <si>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</si>
  <si>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</si>
  <si>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</si>
  <si>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</si>
  <si>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</si>
  <si>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</si>
  <si>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</si>
  <si>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</si>
  <si>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</si>
  <si>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</si>
  <si>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</si>
  <si>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</si>
  <si>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</si>
  <si>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</si>
  <si>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</si>
  <si>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</si>
  <si>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</si>
  <si>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</si>
  <si>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</si>
  <si>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</si>
  <si>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</si>
  <si>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</si>
  <si>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</si>
  <si>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</si>
  <si>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</si>
  <si>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</si>
  <si>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</si>
  <si>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</si>
  <si>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</si>
  <si>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</si>
  <si>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</si>
  <si>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</si>
  <si>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</si>
  <si>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</si>
  <si>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</si>
  <si>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</si>
  <si>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</si>
  <si>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</si>
  <si>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</si>
  <si>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</si>
  <si>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</si>
  <si>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</si>
  <si>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</si>
  <si>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</si>
  <si>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</si>
  <si>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</si>
  <si>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</si>
  <si>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</si>
  <si>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</si>
  <si>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</si>
  <si>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</si>
  <si>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</si>
  <si>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</si>
  <si>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</si>
  <si>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</si>
  <si>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</si>
  <si>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</si>
  <si>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</si>
  <si>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</si>
  <si>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</si>
  <si>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</si>
  <si>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</si>
  <si>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</si>
  <si>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</si>
  <si>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</si>
  <si>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</si>
  <si>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</si>
  <si>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</si>
  <si>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</si>
  <si>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</si>
  <si>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</si>
  <si>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</si>
  <si>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</si>
  <si>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</si>
  <si>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</si>
  <si>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</si>
  <si>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</si>
  <si>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</si>
  <si>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</si>
  <si>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</si>
  <si>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</si>
  <si>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</si>
  <si>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</si>
  <si>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</si>
  <si>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</si>
  <si>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</si>
  <si>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</si>
  <si>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</si>
  <si>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</si>
  <si>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</si>
  <si>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</si>
  <si>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</si>
  <si>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</si>
  <si>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</si>
  <si>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</si>
  <si>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</si>
  <si>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</si>
  <si>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</si>
  <si>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</si>
  <si>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</si>
  <si>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</si>
  <si>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</si>
  <si>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</si>
  <si>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</si>
  <si>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</si>
  <si>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</si>
  <si>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</si>
  <si>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</si>
  <si>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</si>
  <si>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</si>
  <si>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</si>
  <si>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</si>
  <si>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</si>
  <si>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</si>
  <si>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</si>
  <si>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</si>
  <si>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</si>
  <si>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</si>
  <si>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</si>
  <si>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</si>
  <si>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</si>
  <si>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</si>
  <si>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</si>
  <si>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</si>
  <si>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</si>
  <si>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</si>
  <si>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</si>
  <si>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</si>
  <si>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</si>
  <si>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</si>
  <si>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</si>
  <si>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</si>
  <si>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</si>
  <si>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</si>
  <si>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</si>
  <si>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</si>
  <si>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</si>
  <si>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</si>
  <si>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</si>
  <si>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</si>
  <si>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</si>
  <si>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</si>
  <si>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</si>
  <si>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</si>
  <si>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</si>
  <si>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</si>
  <si>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</si>
  <si>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</si>
  <si>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</si>
  <si>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</si>
  <si>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</si>
  <si>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</si>
  <si>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</si>
  <si>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</si>
  <si>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</si>
  <si>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</si>
  <si>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</si>
  <si>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</si>
  <si>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</si>
  <si>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</si>
  <si>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</si>
  <si>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</si>
  <si>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</si>
  <si>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</si>
  <si>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</si>
  <si>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</si>
  <si>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</si>
  <si>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</si>
  <si>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</si>
  <si>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</si>
  <si>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</si>
  <si>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</si>
  <si>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</si>
  <si>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</si>
  <si>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</si>
  <si>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</si>
  <si>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</si>
  <si>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</si>
  <si>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</si>
  <si>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</si>
  <si>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</si>
  <si>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</si>
  <si>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</si>
  <si>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</si>
  <si>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</si>
  <si>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</si>
  <si>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</si>
  <si>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</si>
  <si>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</si>
  <si>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</si>
  <si>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</si>
  <si>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</si>
  <si>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</si>
  <si>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</si>
  <si>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</si>
  <si>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</si>
  <si>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</si>
  <si>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</si>
  <si>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</si>
  <si>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</si>
  <si>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</si>
  <si>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</si>
  <si>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</si>
  <si>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</si>
  <si>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</si>
  <si>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</si>
  <si>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</si>
  <si>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</si>
  <si>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</si>
  <si>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</si>
  <si>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</si>
  <si>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</si>
  <si>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</si>
  <si>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</si>
  <si>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</si>
  <si>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</si>
  <si>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</si>
  <si>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</si>
  <si>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</si>
  <si>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</si>
  <si>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</si>
  <si>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</si>
  <si>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</si>
  <si>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</si>
  <si>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</si>
  <si>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</si>
  <si>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</si>
  <si>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</si>
  <si>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</si>
  <si>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</si>
  <si>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</si>
  <si>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</si>
  <si>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</si>
  <si>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</si>
  <si>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</si>
  <si>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</si>
  <si>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</si>
  <si>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</si>
  <si>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</si>
  <si>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</si>
  <si>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</si>
  <si>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</si>
  <si>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</si>
  <si>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</si>
  <si>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</si>
  <si>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</si>
  <si>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</si>
  <si>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</si>
  <si>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</si>
  <si>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</si>
  <si>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</si>
  <si>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</si>
  <si>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</si>
  <si>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</si>
  <si>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</si>
  <si>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</si>
  <si>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</si>
  <si>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</si>
  <si>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</si>
  <si>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</si>
  <si>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</si>
  <si>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</si>
  <si>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</si>
  <si>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</si>
  <si>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</si>
  <si>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</si>
  <si>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</si>
  <si>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</si>
  <si>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</si>
  <si>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</si>
  <si>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</si>
  <si>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</si>
  <si>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</si>
  <si>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</si>
  <si>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</si>
  <si>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</si>
  <si>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</si>
  <si>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</si>
  <si>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</si>
  <si>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</si>
  <si>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</si>
  <si>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</si>
  <si>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</si>
  <si>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</si>
  <si>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</si>
  <si>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</si>
  <si>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</si>
  <si>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</si>
  <si>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</si>
  <si>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</si>
  <si>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</si>
  <si>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</si>
  <si>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</si>
  <si>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</si>
  <si>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</si>
  <si>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</si>
  <si>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</si>
  <si>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</si>
  <si>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</si>
  <si>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</si>
  <si>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</si>
  <si>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</si>
  <si>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</si>
  <si>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</si>
  <si>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</si>
  <si>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</si>
  <si>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</si>
  <si>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</si>
  <si>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</si>
  <si>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</si>
  <si>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</si>
  <si>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</si>
  <si>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</si>
  <si>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</si>
  <si>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</si>
  <si>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</si>
  <si>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</si>
  <si>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</si>
  <si>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</si>
  <si>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</si>
  <si>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</si>
  <si>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</si>
  <si>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</si>
  <si>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</si>
  <si>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</si>
  <si>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</si>
  <si>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</si>
  <si>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</si>
  <si>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</si>
  <si>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</si>
  <si>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</si>
  <si>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</si>
  <si>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</si>
  <si>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</si>
  <si>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</si>
  <si>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</si>
  <si>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</si>
  <si>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</si>
  <si>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</si>
  <si>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</si>
  <si>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</si>
  <si>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</si>
  <si>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</si>
  <si>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</si>
  <si>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</si>
  <si>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</si>
  <si>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</si>
  <si>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</si>
  <si>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</si>
  <si>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</si>
  <si>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</si>
  <si>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</si>
  <si>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</si>
  <si>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</si>
  <si>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</si>
  <si>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</si>
  <si>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</si>
  <si>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</si>
  <si>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</si>
  <si>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</si>
  <si>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</si>
  <si>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</si>
  <si>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</si>
  <si>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</si>
  <si>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</si>
  <si>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</si>
  <si>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</si>
  <si>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</si>
  <si>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</si>
  <si>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</si>
  <si>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</si>
  <si>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</si>
  <si>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</si>
  <si>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</si>
  <si>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</si>
  <si>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</si>
  <si>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</si>
  <si>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</si>
  <si>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</si>
  <si>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</si>
  <si>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</si>
  <si>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</si>
  <si>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</si>
  <si>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</si>
  <si>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</si>
  <si>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</si>
  <si>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</si>
  <si>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</si>
  <si>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</si>
  <si>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</si>
  <si>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</si>
  <si>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</si>
  <si>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</si>
  <si>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</si>
  <si>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</si>
  <si>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</si>
  <si>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</si>
  <si>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</si>
  <si>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</si>
  <si>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</si>
  <si>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</si>
  <si>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</si>
  <si>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</si>
  <si>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</si>
  <si>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</si>
  <si>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</si>
  <si>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</si>
  <si>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</si>
  <si>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</si>
  <si>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</si>
  <si>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</si>
  <si>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</si>
  <si>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</si>
  <si>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</si>
  <si>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</si>
  <si>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</si>
  <si>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</si>
  <si>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</si>
  <si>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</si>
  <si>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</si>
  <si>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</si>
  <si>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</si>
  <si>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</si>
  <si>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</si>
  <si>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</si>
  <si>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</si>
  <si>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</si>
  <si>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</si>
  <si>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</si>
  <si>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</si>
  <si>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</si>
  <si>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</si>
  <si>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</si>
  <si>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</si>
  <si>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</si>
  <si>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</si>
  <si>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</si>
  <si>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</si>
  <si>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</si>
  <si>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</si>
  <si>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</si>
  <si>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</si>
  <si>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</si>
  <si>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</si>
  <si>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</si>
  <si>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</si>
  <si>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</si>
  <si>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</si>
  <si>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</si>
  <si>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</si>
  <si>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</si>
  <si>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</si>
  <si>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</si>
  <si>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</si>
  <si>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</si>
  <si>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</si>
  <si>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</si>
  <si>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</si>
  <si>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</si>
  <si>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</si>
  <si>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</si>
  <si>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</si>
  <si>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</si>
  <si>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</si>
  <si>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</si>
  <si>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</si>
  <si>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</si>
  <si>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</si>
  <si>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</si>
  <si>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</si>
  <si>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</si>
  <si>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</si>
  <si>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</si>
  <si>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</si>
  <si>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</si>
  <si>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</si>
  <si>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</si>
  <si>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</si>
  <si>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</si>
  <si>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</si>
  <si>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</si>
  <si>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</si>
  <si>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</si>
  <si>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</si>
  <si>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</si>
  <si>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</si>
  <si>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</si>
  <si>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</si>
  <si>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</si>
  <si>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</si>
  <si>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</si>
  <si>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</si>
  <si>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</si>
  <si>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</si>
  <si>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</si>
  <si>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</si>
  <si>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</si>
  <si>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</si>
  <si>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</si>
  <si>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</si>
  <si>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</si>
  <si>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</si>
  <si>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</si>
  <si>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</si>
  <si>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</si>
  <si>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</si>
  <si>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</si>
  <si>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</si>
  <si>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</si>
  <si>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</si>
  <si>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</si>
  <si>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</si>
  <si>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</si>
  <si>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</si>
  <si>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</si>
  <si>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</si>
  <si>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</si>
  <si>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</si>
  <si>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</si>
  <si>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</si>
  <si>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</si>
  <si>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</si>
  <si>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</si>
  <si>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</si>
  <si>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</si>
  <si>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</si>
  <si>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</si>
  <si>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</si>
  <si>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</si>
  <si>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</si>
  <si>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</si>
  <si>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</si>
  <si>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</si>
  <si>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</si>
  <si>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</si>
  <si>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</si>
  <si>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</si>
  <si>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</si>
  <si>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</si>
  <si>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</si>
  <si>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</si>
  <si>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</si>
  <si>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</si>
  <si>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</si>
  <si>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</si>
  <si>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</si>
  <si>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</si>
  <si>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</si>
  <si>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</si>
  <si>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</si>
  <si>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</si>
  <si>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</si>
  <si>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</si>
  <si>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</si>
  <si>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</si>
  <si>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</si>
  <si>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</si>
  <si>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</si>
  <si>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</si>
  <si>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</si>
  <si>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</si>
  <si>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</si>
  <si>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</si>
  <si>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</si>
  <si>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</si>
  <si>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</si>
  <si>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</si>
  <si>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</si>
  <si>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</si>
  <si>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</si>
  <si>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</si>
  <si>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</si>
  <si>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</si>
  <si>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</si>
  <si>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</si>
  <si>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</si>
  <si>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</si>
  <si>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</si>
  <si>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</si>
  <si>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</si>
  <si>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</si>
  <si>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</si>
  <si>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</si>
  <si>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</si>
  <si>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</si>
  <si>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</si>
  <si>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</si>
  <si>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</si>
  <si>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</si>
  <si>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</si>
  <si>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</si>
  <si>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</si>
  <si>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</si>
  <si>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</si>
  <si>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</si>
  <si>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</si>
  <si>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</si>
  <si>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</si>
  <si>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</si>
  <si>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</si>
  <si>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</si>
  <si>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</si>
  <si>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</si>
  <si>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</si>
  <si>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</si>
  <si>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</si>
  <si>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</si>
  <si>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</si>
  <si>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</si>
  <si>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</si>
  <si>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</si>
  <si>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</si>
  <si>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</si>
  <si>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</si>
  <si>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</si>
  <si>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</si>
  <si>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</si>
  <si>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</si>
  <si>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</si>
  <si>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</si>
  <si>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</si>
  <si>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</si>
  <si>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</si>
  <si>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</si>
  <si>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</si>
  <si>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</si>
  <si>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</si>
  <si>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</si>
  <si>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</si>
  <si>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</si>
  <si>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</si>
  <si>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</si>
  <si>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</si>
  <si>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</si>
  <si>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</si>
  <si>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</si>
  <si>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</si>
  <si>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</si>
  <si>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</si>
  <si>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</si>
  <si>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</si>
  <si>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</si>
  <si>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</si>
  <si>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</si>
  <si>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</si>
  <si>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</si>
  <si>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</si>
  <si>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</si>
  <si>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</si>
  <si>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</si>
  <si>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</si>
  <si>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</si>
  <si>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</si>
  <si>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</si>
  <si>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</si>
  <si>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</si>
  <si>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</si>
  <si>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</si>
  <si>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</si>
  <si>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</si>
  <si>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</si>
  <si>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</si>
  <si>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</si>
  <si>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</si>
  <si>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</si>
  <si>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</si>
  <si>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</si>
  <si>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</si>
  <si>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</si>
  <si>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</si>
  <si>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</si>
  <si>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</si>
  <si>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</si>
  <si>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</si>
  <si>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</si>
  <si>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</si>
  <si>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</si>
  <si>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</si>
  <si>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</si>
  <si>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</si>
  <si>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</si>
  <si>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</si>
  <si>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</si>
  <si>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</si>
  <si>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</si>
  <si>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</si>
  <si>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</si>
  <si>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</si>
  <si>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</si>
  <si>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</si>
  <si>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</si>
  <si>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</si>
  <si>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</si>
  <si>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</si>
  <si>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</si>
  <si>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</si>
  <si>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</si>
  <si>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</si>
  <si>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</si>
  <si>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</si>
  <si>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</si>
  <si>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</si>
  <si>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</si>
  <si>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</si>
  <si>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</si>
  <si>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</si>
  <si>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</si>
  <si>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</si>
  <si>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</si>
  <si>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</si>
  <si>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</si>
  <si>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</si>
  <si>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</si>
  <si>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</si>
  <si>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</si>
  <si>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</si>
  <si>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</si>
  <si>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</si>
  <si>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</si>
  <si>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</si>
  <si>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</si>
  <si>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</si>
  <si>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</si>
  <si>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</si>
  <si>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</si>
  <si>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</si>
  <si>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</si>
  <si>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</si>
  <si>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</si>
  <si>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</si>
  <si>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</si>
  <si>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</si>
  <si>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</si>
  <si>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</si>
  <si>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</si>
  <si>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</si>
  <si>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</si>
  <si>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</si>
  <si>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</si>
  <si>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</si>
  <si>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</si>
  <si>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</si>
  <si>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</si>
  <si>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</si>
  <si>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</si>
  <si>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</si>
  <si>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</si>
  <si>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</si>
  <si>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</si>
  <si>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</si>
  <si>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</si>
  <si>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</si>
  <si>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</si>
  <si>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</si>
  <si>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</si>
  <si>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</si>
  <si>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</si>
  <si>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</si>
  <si>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</si>
  <si>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</si>
  <si>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</si>
  <si>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</si>
  <si>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</si>
  <si>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</si>
  <si>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</si>
  <si>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</si>
  <si>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</si>
  <si>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</si>
  <si>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</si>
  <si>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</si>
  <si>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</si>
  <si>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</si>
  <si>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</si>
  <si>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</si>
  <si>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</si>
  <si>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</si>
  <si>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</si>
  <si>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</si>
  <si>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</si>
  <si>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</si>
  <si>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</si>
  <si>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</si>
  <si>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</si>
  <si>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</si>
  <si>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</si>
  <si>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</si>
  <si>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</si>
  <si>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</si>
  <si>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</si>
  <si>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</si>
  <si>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</si>
  <si>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</si>
  <si>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</si>
  <si>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</si>
  <si>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</si>
  <si>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</si>
  <si>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</si>
  <si>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</si>
  <si>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</si>
  <si>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</si>
  <si>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</si>
  <si>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</si>
  <si>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</si>
  <si>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</si>
  <si>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</si>
  <si>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</si>
  <si>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</si>
  <si>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</si>
  <si>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</si>
  <si>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</si>
  <si>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</si>
  <si>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</si>
  <si>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</si>
  <si>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</si>
  <si>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</si>
  <si>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</si>
  <si>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</si>
  <si>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</si>
  <si>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</si>
  <si>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</si>
  <si>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</si>
  <si>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</si>
  <si>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</si>
  <si>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</si>
  <si>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</si>
  <si>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</si>
  <si>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</si>
  <si>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</si>
  <si>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</si>
  <si>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</si>
  <si>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</si>
  <si>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</si>
  <si>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</si>
  <si>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</si>
  <si>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</si>
  <si>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</si>
  <si>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</si>
  <si>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</si>
  <si>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</si>
  <si>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</si>
  <si>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</si>
  <si>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</si>
  <si>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</si>
  <si>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</si>
  <si>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</si>
  <si>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</si>
  <si>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</si>
  <si>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</si>
  <si>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</si>
  <si>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</si>
  <si>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</si>
  <si>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</si>
  <si>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</si>
  <si>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</si>
  <si>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</si>
  <si>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</si>
  <si>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</si>
  <si>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</si>
  <si>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</si>
  <si>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</si>
  <si>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</si>
  <si>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</si>
  <si>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</si>
  <si>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</si>
  <si>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</si>
  <si>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</si>
  <si>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</si>
  <si>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</si>
  <si>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</si>
  <si>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</si>
  <si>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</si>
  <si>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</si>
  <si>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</si>
  <si>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</si>
  <si>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</si>
  <si>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</si>
  <si>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</si>
  <si>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</si>
  <si>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</si>
  <si>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</si>
  <si>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</si>
  <si>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</si>
  <si>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</si>
  <si>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</si>
  <si>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</si>
  <si>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</si>
  <si>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</si>
  <si>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</si>
  <si>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</si>
  <si>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</si>
  <si>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</si>
  <si>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</si>
  <si>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</si>
  <si>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</si>
  <si>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</si>
  <si>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</si>
  <si>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</si>
  <si>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</si>
  <si>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</si>
  <si>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</si>
  <si>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</si>
  <si>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</si>
  <si>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</si>
  <si>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</si>
  <si>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</si>
  <si>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</si>
  <si>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</si>
  <si>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</si>
  <si>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</si>
  <si>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</si>
  <si>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</si>
  <si>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</si>
  <si>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</si>
  <si>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</si>
  <si>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</si>
  <si>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</si>
  <si>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</si>
  <si>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</si>
  <si>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</si>
  <si>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</si>
  <si>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</si>
  <si>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</si>
  <si>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</si>
  <si>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</si>
  <si>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</si>
  <si>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</si>
  <si>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</si>
  <si>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</si>
  <si>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</si>
  <si>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</si>
  <si>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</si>
  <si>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</si>
  <si>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</si>
  <si>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</si>
  <si>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</si>
  <si>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</si>
  <si>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</si>
  <si>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</si>
  <si>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</si>
  <si>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</si>
  <si>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</si>
  <si>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</si>
  <si>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</si>
  <si>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</si>
  <si>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</si>
  <si>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</si>
  <si>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</si>
  <si>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</si>
  <si>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</si>
  <si>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</si>
  <si>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</si>
  <si>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</si>
  <si>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</si>
  <si>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</si>
  <si>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</si>
  <si>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</si>
  <si>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</si>
  <si>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</si>
  <si>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</si>
  <si>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</si>
  <si>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</si>
  <si>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</si>
  <si>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</si>
  <si>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</si>
  <si>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</si>
  <si>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</si>
  <si>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</si>
  <si>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</si>
  <si>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</si>
  <si>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</si>
  <si>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</si>
  <si>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</si>
  <si>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</si>
  <si>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</si>
  <si>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</si>
  <si>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</si>
  <si>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</si>
  <si>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</si>
  <si>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</si>
  <si>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</si>
  <si>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</si>
  <si>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</si>
  <si>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</si>
  <si>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</si>
  <si>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</si>
  <si>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</si>
  <si>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</si>
  <si>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</si>
  <si>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</si>
  <si>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</si>
  <si>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</si>
  <si>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</si>
  <si>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</si>
  <si>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</si>
  <si>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</si>
  <si>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</si>
  <si>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</si>
  <si>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</si>
  <si>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</si>
  <si>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</si>
  <si>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</si>
  <si>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</si>
  <si>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</si>
  <si>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</si>
  <si>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</si>
  <si>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</si>
  <si>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</si>
  <si>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</si>
  <si>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</si>
  <si>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</si>
  <si>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</si>
  <si>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</si>
  <si>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</si>
  <si>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</si>
  <si>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</si>
  <si>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</si>
  <si>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</si>
  <si>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</si>
  <si>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</si>
  <si>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</si>
  <si>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</si>
  <si>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</si>
  <si>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</si>
  <si>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</si>
  <si>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</si>
  <si>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</si>
  <si>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</si>
  <si>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</si>
  <si>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</si>
  <si>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</si>
  <si>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</si>
  <si>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</si>
  <si>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</si>
  <si>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</si>
  <si>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</si>
  <si>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</si>
  <si>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</si>
  <si>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</si>
  <si>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</si>
  <si>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</si>
  <si>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</si>
  <si>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</si>
  <si>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</si>
  <si>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</si>
  <si>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</si>
  <si>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</si>
  <si>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</si>
  <si>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</si>
  <si>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</si>
  <si>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</si>
  <si>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</si>
  <si>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</si>
  <si>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</si>
  <si>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</si>
  <si>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</si>
  <si>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</si>
  <si>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</si>
  <si>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</si>
  <si>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</si>
  <si>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</si>
  <si>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</si>
  <si>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</si>
  <si>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</si>
  <si>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</si>
  <si>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</si>
  <si>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</si>
  <si>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</si>
  <si>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</si>
  <si>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</si>
  <si>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</si>
  <si>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</si>
  <si>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</si>
  <si>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</si>
  <si>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</si>
  <si>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</si>
  <si>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</si>
  <si>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</si>
  <si>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</si>
  <si>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</si>
  <si>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</si>
  <si>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</si>
  <si>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</si>
  <si>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</si>
  <si>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</si>
  <si>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</si>
  <si>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</si>
  <si>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</si>
  <si>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</si>
  <si>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</si>
  <si>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</si>
  <si>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</si>
  <si>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</si>
  <si>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</si>
  <si>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</si>
  <si>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</si>
  <si>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</si>
  <si>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</si>
  <si>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</si>
  <si>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</si>
  <si>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</si>
  <si>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</si>
  <si>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</si>
  <si>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</si>
  <si>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</si>
  <si>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</si>
  <si>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</si>
  <si>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</si>
  <si>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</si>
  <si>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</si>
  <si>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</si>
  <si>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</si>
  <si>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</si>
  <si>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</si>
  <si>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</si>
  <si>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</si>
  <si>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</si>
  <si>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</si>
  <si>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</si>
  <si>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</si>
  <si>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</si>
  <si>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</si>
  <si>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</si>
  <si>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</si>
  <si>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</si>
  <si>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</si>
  <si>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</si>
  <si>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</si>
  <si>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</si>
  <si>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</si>
  <si>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</si>
  <si>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</si>
  <si>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</si>
  <si>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</si>
  <si>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</si>
  <si>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</si>
  <si>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</si>
  <si>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</si>
  <si>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</si>
  <si>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</si>
  <si>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</si>
  <si>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</si>
  <si>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</si>
  <si>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</si>
  <si>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</si>
  <si>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</si>
  <si>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</si>
  <si>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</si>
  <si>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</si>
  <si>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</si>
  <si>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</si>
  <si>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</si>
  <si>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</si>
  <si>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</si>
  <si>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</si>
  <si>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</si>
  <si>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</si>
  <si>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</si>
  <si>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</si>
  <si>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</si>
  <si>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</si>
  <si>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</si>
  <si>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</si>
  <si>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</si>
  <si>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</si>
  <si>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</si>
  <si>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</si>
  <si>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</si>
  <si>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</si>
  <si>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</si>
  <si>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</si>
  <si>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</si>
  <si>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</si>
  <si>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</si>
  <si>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</si>
  <si>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</si>
  <si>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</si>
  <si>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</si>
  <si>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</si>
  <si>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</si>
  <si>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</si>
  <si>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</si>
  <si>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</si>
  <si>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</si>
  <si>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</si>
  <si>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</si>
  <si>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</si>
  <si>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</si>
  <si>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</si>
  <si>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</si>
  <si>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</si>
  <si>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</si>
  <si>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</si>
  <si>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</si>
  <si>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</si>
  <si>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</si>
  <si>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</si>
  <si>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</si>
  <si>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</si>
  <si>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</si>
  <si>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</si>
  <si>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</si>
  <si>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</si>
  <si>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</si>
  <si>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</si>
  <si>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</si>
  <si>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</si>
  <si>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</si>
  <si>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</si>
  <si>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</si>
  <si>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</si>
  <si>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</si>
  <si>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</si>
  <si>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</si>
  <si>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</si>
  <si>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</si>
  <si>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</si>
  <si>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</si>
  <si>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</si>
  <si>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</si>
  <si>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</si>
  <si>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</si>
  <si>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</si>
  <si>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</si>
  <si>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</si>
  <si>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</si>
  <si>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</si>
  <si>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</si>
  <si>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</si>
  <si>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</si>
  <si>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</si>
  <si>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</si>
  <si>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</si>
  <si>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</si>
  <si>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</si>
  <si>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</si>
  <si>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</si>
  <si>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</si>
  <si>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</si>
  <si>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</si>
  <si>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</si>
  <si>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</si>
  <si>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</si>
  <si>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</si>
  <si>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</si>
  <si>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</si>
  <si>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</si>
  <si>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</si>
  <si>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</si>
  <si>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</si>
  <si>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</si>
  <si>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</si>
  <si>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</si>
  <si>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</si>
  <si>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</si>
  <si>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</si>
  <si>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</si>
  <si>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</si>
  <si>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</si>
  <si>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</si>
  <si>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</si>
  <si>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</si>
  <si>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</si>
  <si>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</si>
  <si>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</si>
  <si>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</si>
  <si>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</si>
  <si>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</si>
  <si>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</si>
  <si>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</si>
  <si>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</si>
  <si>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</si>
  <si>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</si>
  <si>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</si>
  <si>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</si>
  <si>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</si>
  <si>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</si>
  <si>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</si>
  <si>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</si>
  <si>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</si>
  <si>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</si>
  <si>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</si>
  <si>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</si>
  <si>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</si>
  <si>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</si>
  <si>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</si>
  <si>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</si>
  <si>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</si>
  <si>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</si>
  <si>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</si>
  <si>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</si>
  <si>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</si>
  <si>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</si>
  <si>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</si>
  <si>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</si>
  <si>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</si>
  <si>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</si>
  <si>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</si>
  <si>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</si>
  <si>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</si>
  <si>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</si>
  <si>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</si>
  <si>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</si>
  <si>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</si>
  <si>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</si>
  <si>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</si>
  <si>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</si>
  <si>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</si>
  <si>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</si>
  <si>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</si>
  <si>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</si>
  <si>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</si>
  <si>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</si>
  <si>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</si>
  <si>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</si>
  <si>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</si>
  <si>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</si>
  <si>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</si>
  <si>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</si>
  <si>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</si>
  <si>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</si>
  <si>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</si>
  <si>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</si>
  <si>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</si>
  <si>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</si>
  <si>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</si>
  <si>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</si>
  <si>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</si>
  <si>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</si>
  <si>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</si>
  <si>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</si>
  <si>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</si>
  <si>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</si>
  <si>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</si>
  <si>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</si>
  <si>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</si>
  <si>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</si>
  <si>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</si>
  <si>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</si>
  <si>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</si>
  <si>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</si>
  <si>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</si>
  <si>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</si>
  <si>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</si>
  <si>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</si>
  <si>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</si>
  <si>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</si>
  <si>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</si>
  <si>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</si>
  <si>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</si>
  <si>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</si>
  <si>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</si>
  <si>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</si>
  <si>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</si>
  <si>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</si>
  <si>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</si>
  <si>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</si>
  <si>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</si>
  <si>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</si>
  <si>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</si>
  <si>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</si>
  <si>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</si>
  <si>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</si>
  <si>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</si>
  <si>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</si>
  <si>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</si>
  <si>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</si>
  <si>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</si>
  <si>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</si>
  <si>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</si>
  <si>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</si>
  <si>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</si>
  <si>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</si>
  <si>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</si>
  <si>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</si>
  <si>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</si>
  <si>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</si>
  <si>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</si>
  <si>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</si>
  <si>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</si>
  <si>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</si>
  <si>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</si>
  <si>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</si>
  <si>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</si>
  <si>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</si>
  <si>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</si>
  <si>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</si>
  <si>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</si>
  <si>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</si>
  <si>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</si>
  <si>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</si>
  <si>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</si>
  <si>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</si>
  <si>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</si>
  <si>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</si>
  <si>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</si>
  <si>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</si>
  <si>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</si>
  <si>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</si>
  <si>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</si>
  <si>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</si>
  <si>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</si>
  <si>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</si>
  <si>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</si>
  <si>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</si>
  <si>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</si>
  <si>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</si>
  <si>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</si>
  <si>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</si>
  <si>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</si>
  <si>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</si>
  <si>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</si>
  <si>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</si>
  <si>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</si>
  <si>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</si>
  <si>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</si>
  <si>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</si>
  <si>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</si>
  <si>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</si>
  <si>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</si>
  <si>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</si>
  <si>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</si>
  <si>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</si>
  <si>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</si>
  <si>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</si>
  <si>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</si>
  <si>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</si>
  <si>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</si>
  <si>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</si>
  <si>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</si>
  <si>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</si>
  <si>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</si>
  <si>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</si>
  <si>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</si>
  <si>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</si>
  <si>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</si>
  <si>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</si>
  <si>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</si>
  <si>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</si>
  <si>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</si>
  <si>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</si>
  <si>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</si>
  <si>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</si>
  <si>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</si>
  <si>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</si>
  <si>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</si>
  <si>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</si>
  <si>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</si>
  <si>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</si>
  <si>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</si>
  <si>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</si>
  <si>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</si>
  <si>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</si>
  <si>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</si>
  <si>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</si>
  <si>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</si>
  <si>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</si>
  <si>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</si>
  <si>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</si>
  <si>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</si>
  <si>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</si>
  <si>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</si>
  <si>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</si>
  <si>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</si>
  <si>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</si>
  <si>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</si>
  <si>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</si>
  <si>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</si>
  <si>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</si>
  <si>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</si>
  <si>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</si>
  <si>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</si>
  <si>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</si>
  <si>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</si>
  <si>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</si>
  <si>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</si>
  <si>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</si>
  <si>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</si>
  <si>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</si>
  <si>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</si>
  <si>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</si>
  <si>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</si>
  <si>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</si>
  <si>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</si>
  <si>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</si>
  <si>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</si>
  <si>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</si>
  <si>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</si>
  <si>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</si>
  <si>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</si>
  <si>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</si>
  <si>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</si>
  <si>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</si>
  <si>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</si>
  <si>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</si>
  <si>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</si>
  <si>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</si>
  <si>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</si>
  <si>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</si>
  <si>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</si>
  <si>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</si>
  <si>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</si>
  <si>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</si>
  <si>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</si>
  <si>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</si>
  <si>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</si>
  <si>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</si>
  <si>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</si>
  <si>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</si>
  <si>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</si>
  <si>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</si>
  <si>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</si>
  <si>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</si>
  <si>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</si>
  <si>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</si>
  <si>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</si>
  <si>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</si>
  <si>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</si>
  <si>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</si>
  <si>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</si>
  <si>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</si>
  <si>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</si>
  <si>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</si>
  <si>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</si>
  <si>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</si>
  <si>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</si>
  <si>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</si>
  <si>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</si>
  <si>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</si>
  <si>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</si>
  <si>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</si>
  <si>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</si>
  <si>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</si>
  <si>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</si>
  <si>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</si>
  <si>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</si>
  <si>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</si>
  <si>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</si>
  <si>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</si>
  <si>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</si>
  <si>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</si>
  <si>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</si>
  <si>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</si>
  <si>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</si>
  <si>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</si>
  <si>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</si>
  <si>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</si>
  <si>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</si>
  <si>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</si>
  <si>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</si>
  <si>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</si>
  <si>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</si>
  <si>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</si>
  <si>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</si>
  <si>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</si>
  <si>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</si>
  <si>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</si>
  <si>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</si>
  <si>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</si>
  <si>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</si>
  <si>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</si>
  <si>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</si>
  <si>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</si>
  <si>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</si>
  <si>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</si>
  <si>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</si>
  <si>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</si>
  <si>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</si>
  <si>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</si>
  <si>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</si>
  <si>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</si>
  <si>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</si>
  <si>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</si>
  <si>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</si>
  <si>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</si>
  <si>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</si>
  <si>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</si>
  <si>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</si>
  <si>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</si>
  <si>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</si>
  <si>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</si>
  <si>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</si>
  <si>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</si>
  <si>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</si>
  <si>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</si>
  <si>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</si>
  <si>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</si>
  <si>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</si>
  <si>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</si>
  <si>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</si>
  <si>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</si>
  <si>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</si>
  <si>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</si>
  <si>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</si>
  <si>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</si>
  <si>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</si>
  <si>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</si>
  <si>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</si>
  <si>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</si>
  <si>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</si>
  <si>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</si>
  <si>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</si>
  <si>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</si>
  <si>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</si>
  <si>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</si>
  <si>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</si>
  <si>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</si>
  <si>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</si>
  <si>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</si>
  <si>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</si>
  <si>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</si>
  <si>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</si>
  <si>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</si>
  <si>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</si>
  <si>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</si>
  <si>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</si>
  <si>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</si>
  <si>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</si>
  <si>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</si>
  <si>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</si>
  <si>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</si>
  <si>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</si>
  <si>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</si>
  <si>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</si>
  <si>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</si>
  <si>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</si>
  <si>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</si>
  <si>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</si>
  <si>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</si>
  <si>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</si>
  <si>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</si>
  <si>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</si>
  <si>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</si>
  <si>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</si>
  <si>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</si>
  <si>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</si>
  <si>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</si>
  <si>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</si>
  <si>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</si>
  <si>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</si>
  <si>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</si>
  <si>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</si>
  <si>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</si>
  <si>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</si>
  <si>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</si>
  <si>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</si>
  <si>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</si>
  <si>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</si>
  <si>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</si>
  <si>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</si>
  <si>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</si>
  <si>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</si>
  <si>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</si>
  <si>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</si>
  <si>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</si>
  <si>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</si>
  <si>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</si>
  <si>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</si>
  <si>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</si>
  <si>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</si>
  <si>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</si>
  <si>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</si>
  <si>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</si>
  <si>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</si>
  <si>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</si>
  <si>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</si>
  <si>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</si>
  <si>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</si>
  <si>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</si>
  <si>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</si>
  <si>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</si>
  <si>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</si>
  <si>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</si>
  <si>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</si>
  <si>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</si>
  <si>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</si>
  <si>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</si>
  <si>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</si>
  <si>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</si>
  <si>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</si>
  <si>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</si>
  <si>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</si>
  <si>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</si>
  <si>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</si>
  <si>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</si>
  <si>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</si>
  <si>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</si>
  <si>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</si>
  <si>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</si>
  <si>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</si>
  <si>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</si>
  <si>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</si>
  <si>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</si>
  <si>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</si>
  <si>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</si>
  <si>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</si>
  <si>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</si>
  <si>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</si>
  <si>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</si>
  <si>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</si>
  <si>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</si>
  <si>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</si>
  <si>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</si>
  <si>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</si>
  <si>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</si>
  <si>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</si>
  <si>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</si>
  <si>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</si>
  <si>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</si>
  <si>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</si>
  <si>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</si>
  <si>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</si>
  <si>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</si>
  <si>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</si>
  <si>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</si>
  <si>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</si>
  <si>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</si>
  <si>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</si>
  <si>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</si>
  <si>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</si>
  <si>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</si>
  <si>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</si>
  <si>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</si>
  <si>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</si>
  <si>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</si>
  <si>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</si>
  <si>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</si>
  <si>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</si>
  <si>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</si>
  <si>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</si>
  <si>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</si>
  <si>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</si>
  <si>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</si>
  <si>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</si>
  <si>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</si>
  <si>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</si>
  <si>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</si>
  <si>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</si>
  <si>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</si>
  <si>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</si>
  <si>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</si>
  <si>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</si>
  <si>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</si>
  <si>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</si>
  <si>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</si>
  <si>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</si>
  <si>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</si>
  <si>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</si>
  <si>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</si>
  <si>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</si>
  <si>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</si>
  <si>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</si>
  <si>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</si>
  <si>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</si>
  <si>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</si>
  <si>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</si>
  <si>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</si>
  <si>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</si>
  <si>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</si>
  <si>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</si>
  <si>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</si>
  <si>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</si>
  <si>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</si>
  <si>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</si>
  <si>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</si>
  <si>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</si>
  <si>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</si>
  <si>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</si>
  <si>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</si>
  <si>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</si>
  <si>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</si>
  <si>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</si>
  <si>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</si>
  <si>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</si>
  <si>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</si>
  <si>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</si>
  <si>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</si>
  <si>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</si>
  <si>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</si>
  <si>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</si>
  <si>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</si>
  <si>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</si>
  <si>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</si>
  <si>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</si>
  <si>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</si>
  <si>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</si>
  <si>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</si>
  <si>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</si>
  <si>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</si>
  <si>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</si>
  <si>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</si>
  <si>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</si>
  <si>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</si>
  <si>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</si>
  <si>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</si>
  <si>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</si>
  <si>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</si>
  <si>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</si>
  <si>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</si>
  <si>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</si>
  <si>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</si>
  <si>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</si>
  <si>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</si>
  <si>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</si>
  <si>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</si>
  <si>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</si>
  <si>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</si>
  <si>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</si>
  <si>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</si>
  <si>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</si>
  <si>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</si>
  <si>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</si>
  <si>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</si>
  <si>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</si>
  <si>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</si>
  <si>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</si>
  <si>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</si>
  <si>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</si>
  <si>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</si>
  <si>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</si>
  <si>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</si>
  <si>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</si>
  <si>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</si>
  <si>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</si>
  <si>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</si>
  <si>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</si>
  <si>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</si>
  <si>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</si>
  <si>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</si>
  <si>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</si>
  <si>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</si>
  <si>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</si>
  <si>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</si>
  <si>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</si>
  <si>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</si>
  <si>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</si>
  <si>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</si>
  <si>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</si>
  <si>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</si>
  <si>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</si>
  <si>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</si>
  <si>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</si>
  <si>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</si>
  <si>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</si>
  <si>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</si>
  <si>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</si>
  <si>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</si>
  <si>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</si>
  <si>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</si>
  <si>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</si>
  <si>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</si>
  <si>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</si>
  <si>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</si>
  <si>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</si>
  <si>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</si>
  <si>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</si>
  <si>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</si>
  <si>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</si>
  <si>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</si>
  <si>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</si>
  <si>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</si>
  <si>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</si>
  <si>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</si>
  <si>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</si>
  <si>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</si>
  <si>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</si>
  <si>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</si>
  <si>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</si>
  <si>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</si>
  <si>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</si>
  <si>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</si>
  <si>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</si>
  <si>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</si>
  <si>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</si>
  <si>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</si>
  <si>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</si>
  <si>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</si>
  <si>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</si>
  <si>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</si>
  <si>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</si>
  <si>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</si>
  <si>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</si>
  <si>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</si>
  <si>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</si>
  <si>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</si>
  <si>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</si>
  <si>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</si>
  <si>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</si>
  <si>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</si>
  <si>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</si>
  <si>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</si>
  <si>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</si>
  <si>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</si>
  <si>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</si>
  <si>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</si>
  <si>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</si>
  <si>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</si>
  <si>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</si>
  <si>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</si>
  <si>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</si>
  <si>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</si>
  <si>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</si>
  <si>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</si>
  <si>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</si>
  <si>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</si>
  <si>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</si>
  <si>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</si>
  <si>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</si>
  <si>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</si>
  <si>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</si>
  <si>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</si>
  <si>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</si>
  <si>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</si>
  <si>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</si>
  <si>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</si>
  <si>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</si>
  <si>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</si>
  <si>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</si>
  <si>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</si>
  <si>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</si>
  <si>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</si>
  <si>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</si>
  <si>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</si>
  <si>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</si>
  <si>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</si>
  <si>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</si>
  <si>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</si>
  <si>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</si>
  <si>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</si>
  <si>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</si>
  <si>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</si>
  <si>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</si>
  <si>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</si>
  <si>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</si>
  <si>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</si>
  <si>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</si>
  <si>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</si>
  <si>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</si>
  <si>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</si>
  <si>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</si>
  <si>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</si>
  <si>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</si>
  <si>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</si>
  <si>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</si>
  <si>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</si>
  <si>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</si>
  <si>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</si>
  <si>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</si>
  <si>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</si>
  <si>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</si>
  <si>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</si>
  <si>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</si>
  <si>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</si>
  <si>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</si>
  <si>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</si>
  <si>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</si>
  <si>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</si>
  <si>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</si>
  <si>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</si>
  <si>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</si>
  <si>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</si>
  <si>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</si>
  <si>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</si>
  <si>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</si>
  <si>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</si>
  <si>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</si>
  <si>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</si>
  <si>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</si>
  <si>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</si>
  <si>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</si>
  <si>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</si>
  <si>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</si>
  <si>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</si>
  <si>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</si>
  <si>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</si>
  <si>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</si>
  <si>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</si>
  <si>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</si>
  <si>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</si>
  <si>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</si>
  <si>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</si>
  <si>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</si>
  <si>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</si>
  <si>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</si>
  <si>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</si>
  <si>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</si>
  <si>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</si>
  <si>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</si>
  <si>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</si>
  <si>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</si>
  <si>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</si>
  <si>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</si>
  <si>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</si>
  <si>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</si>
  <si>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</si>
  <si>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</si>
  <si>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</si>
  <si>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</si>
  <si>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</si>
  <si>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</si>
  <si>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</si>
  <si>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</si>
  <si>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</si>
  <si>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</si>
  <si>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</si>
  <si>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</si>
  <si>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</si>
  <si>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</si>
  <si>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</si>
  <si>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</si>
  <si>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</si>
  <si>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</si>
  <si>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</si>
  <si>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</si>
  <si>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</si>
  <si>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</si>
  <si>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</si>
  <si>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</si>
  <si>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</si>
  <si>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</si>
  <si>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</si>
  <si>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</si>
  <si>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</si>
  <si>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</si>
  <si>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</si>
  <si>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</si>
  <si>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</si>
  <si>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</si>
  <si>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</si>
  <si>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</si>
  <si>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</si>
  <si>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</si>
  <si>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</si>
  <si>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</si>
  <si>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</si>
  <si>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</si>
  <si>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</si>
  <si>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</si>
  <si>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</si>
  <si>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</si>
  <si>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</si>
  <si>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</si>
  <si>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</si>
  <si>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</si>
  <si>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</si>
  <si>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</si>
  <si>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</si>
  <si>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</si>
  <si>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</si>
  <si>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</si>
  <si>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</si>
  <si>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</si>
  <si>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</si>
  <si>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</si>
  <si>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</si>
  <si>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</si>
  <si>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</si>
  <si>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</si>
  <si>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</si>
  <si>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</si>
  <si>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</si>
  <si>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</si>
  <si>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</si>
  <si>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</si>
  <si>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</si>
  <si>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</si>
  <si>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</si>
  <si>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</si>
  <si>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</si>
  <si>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</si>
  <si>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</si>
  <si>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</si>
  <si>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</si>
  <si>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</si>
  <si>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</si>
  <si>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</si>
  <si>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</si>
  <si>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</si>
  <si>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</si>
  <si>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</si>
  <si>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</si>
  <si>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</si>
  <si>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</si>
  <si>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</si>
  <si>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</si>
  <si>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</si>
  <si>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</si>
  <si>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</si>
  <si>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</si>
  <si>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</si>
  <si>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</si>
  <si>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</si>
  <si>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</si>
  <si>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</si>
  <si>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</si>
  <si>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</si>
  <si>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</si>
  <si>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</si>
  <si>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</si>
  <si>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</si>
  <si>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</si>
  <si>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</si>
  <si>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</si>
  <si>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</si>
  <si>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</si>
  <si>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</si>
  <si>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</si>
  <si>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</si>
  <si>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</si>
  <si>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</si>
  <si>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</si>
  <si>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</si>
  <si>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</si>
  <si>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</si>
  <si>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</si>
  <si>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</si>
  <si>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</si>
  <si>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</si>
  <si>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</si>
  <si>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</si>
  <si>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</si>
  <si>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</si>
  <si>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</si>
  <si>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</si>
  <si>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</si>
  <si>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</si>
  <si>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</si>
  <si>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</si>
  <si>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</si>
  <si>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</si>
  <si>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</si>
  <si>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</si>
  <si>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</si>
  <si>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</si>
  <si>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</si>
  <si>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</si>
  <si>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</si>
  <si>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</si>
  <si>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</si>
  <si>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</si>
  <si>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</si>
  <si>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</si>
  <si>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</si>
  <si>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</si>
  <si>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</si>
  <si>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</si>
  <si>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</si>
  <si>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</si>
  <si>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</si>
  <si>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</si>
  <si>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</si>
  <si>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</si>
  <si>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</si>
  <si>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</si>
  <si>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</si>
  <si>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</si>
  <si>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</si>
  <si>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</si>
  <si>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</si>
  <si>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</si>
  <si>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</si>
  <si>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</si>
  <si>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</si>
  <si>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</si>
  <si>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</si>
  <si>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</si>
  <si>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</si>
  <si>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</si>
  <si>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</si>
  <si>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</si>
  <si>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</si>
  <si>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</si>
  <si>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</si>
  <si>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</si>
  <si>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</si>
  <si>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</si>
  <si>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</si>
  <si>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</si>
  <si>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</si>
  <si>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</si>
  <si>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</si>
  <si>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</si>
  <si>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</si>
  <si>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</si>
  <si>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</si>
  <si>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</si>
  <si>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</si>
  <si>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</si>
  <si>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</si>
  <si>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</si>
  <si>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</si>
  <si>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</si>
  <si>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</si>
  <si>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</si>
  <si>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</si>
  <si>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</si>
  <si>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</si>
  <si>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</si>
  <si>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</si>
  <si>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</si>
  <si>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</si>
  <si>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</si>
  <si>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</si>
  <si>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</si>
  <si>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</si>
  <si>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</si>
  <si>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</si>
  <si>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</si>
  <si>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</si>
  <si>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</si>
  <si>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</si>
  <si>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</si>
  <si>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</si>
  <si>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</si>
  <si>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</si>
  <si>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</si>
  <si>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</si>
  <si>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</si>
  <si>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</si>
  <si>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</si>
  <si>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</si>
  <si>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</si>
  <si>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</si>
  <si>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</si>
  <si>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</si>
  <si>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</si>
  <si>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</si>
  <si>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</si>
  <si>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</si>
  <si>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</si>
  <si>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</si>
  <si>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</si>
  <si>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</si>
  <si>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</si>
  <si>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</si>
  <si>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</si>
  <si>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</si>
  <si>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</si>
  <si>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</si>
  <si>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</si>
  <si>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</si>
  <si>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</si>
  <si>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</si>
  <si>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</si>
  <si>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</si>
  <si>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</si>
  <si>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</si>
  <si>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</si>
  <si>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</si>
  <si>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</si>
  <si>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</si>
  <si>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</si>
  <si>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</si>
  <si>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</si>
  <si>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</si>
  <si>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</si>
  <si>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</si>
  <si>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</si>
  <si>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</si>
  <si>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</si>
  <si>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</si>
  <si>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</si>
  <si>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</si>
  <si>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</si>
  <si>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</si>
  <si>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</si>
  <si>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</si>
  <si>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</si>
  <si>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</si>
  <si>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</si>
  <si>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</si>
  <si>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</si>
  <si>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</si>
  <si>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</si>
  <si>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</si>
  <si>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</si>
  <si>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</si>
  <si>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</si>
  <si>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</si>
  <si>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</si>
  <si>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</si>
  <si>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</si>
  <si>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</si>
  <si>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</si>
  <si>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</si>
  <si>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</si>
  <si>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</si>
  <si>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</si>
  <si>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</si>
  <si>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</si>
  <si>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</si>
  <si>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</si>
  <si>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</si>
  <si>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</si>
  <si>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</si>
  <si>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</si>
  <si>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</si>
  <si>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</si>
  <si>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</si>
  <si>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</si>
  <si>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</si>
  <si>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</si>
  <si>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</si>
  <si>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</si>
  <si>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</si>
  <si>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</si>
  <si>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</si>
  <si>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</si>
  <si>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</si>
  <si>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</si>
  <si>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</si>
  <si>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</si>
  <si>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</si>
  <si>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</si>
  <si>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</si>
  <si>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</si>
  <si>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</si>
  <si>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</si>
  <si>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</si>
  <si>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</si>
  <si>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</si>
  <si>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</si>
  <si>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</si>
  <si>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</si>
  <si>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</si>
  <si>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</si>
  <si>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</si>
  <si>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</si>
  <si>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</si>
  <si>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</si>
  <si>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</si>
  <si>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</si>
  <si>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</si>
  <si>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</si>
  <si>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</si>
  <si>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</si>
  <si>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</si>
  <si>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</si>
  <si>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</si>
  <si>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</si>
  <si>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</si>
  <si>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</si>
  <si>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</si>
  <si>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</si>
  <si>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</si>
  <si>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</si>
  <si>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</si>
  <si>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</si>
  <si>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</si>
  <si>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</si>
  <si>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</si>
  <si>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</si>
  <si>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</si>
  <si>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</si>
  <si>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</si>
  <si>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</si>
  <si>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</si>
  <si>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</si>
  <si>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</si>
  <si>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</si>
  <si>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</si>
  <si>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</si>
  <si>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</si>
  <si>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</si>
  <si>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</si>
  <si>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</si>
  <si>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</si>
  <si>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</si>
  <si>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</si>
  <si>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</si>
  <si>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</si>
  <si>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</si>
  <si>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</si>
  <si>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</si>
  <si>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</si>
  <si>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</si>
  <si>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</si>
  <si>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</si>
  <si>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</si>
  <si>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</si>
  <si>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</si>
  <si>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</si>
  <si>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</si>
  <si>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</si>
  <si>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</si>
  <si>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</si>
  <si>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</si>
  <si>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</si>
  <si>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</si>
  <si>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</si>
  <si>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</si>
  <si>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</si>
  <si>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</si>
  <si>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</si>
  <si>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</si>
  <si>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</si>
  <si>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</si>
  <si>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</si>
  <si>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</si>
  <si>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</si>
  <si>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</si>
  <si>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</si>
  <si>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</si>
  <si>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</si>
  <si>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</si>
  <si>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</si>
  <si>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</si>
  <si>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</si>
  <si>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</si>
  <si>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</si>
  <si>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</si>
  <si>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</si>
  <si>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</si>
  <si>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</si>
  <si>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</si>
  <si>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</si>
  <si>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</si>
  <si>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</si>
  <si>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</si>
  <si>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</si>
  <si>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</si>
  <si>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</si>
  <si>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</si>
  <si>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</si>
  <si>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</si>
  <si>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</si>
  <si>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</si>
  <si>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</si>
  <si>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</si>
  <si>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</si>
  <si>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</si>
  <si>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</si>
  <si>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</si>
  <si>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</si>
  <si>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</si>
  <si>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</si>
  <si>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</si>
  <si>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</si>
  <si>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</si>
  <si>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</si>
  <si>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</si>
  <si>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</si>
  <si>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</si>
  <si>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</si>
  <si>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</si>
  <si>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</si>
  <si>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</si>
  <si>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</si>
  <si>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</si>
  <si>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</si>
  <si>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</si>
  <si>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</si>
  <si>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</si>
  <si>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</si>
  <si>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</si>
  <si>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</si>
  <si>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</si>
  <si>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</si>
  <si>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</si>
  <si>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</si>
  <si>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</si>
  <si>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</si>
  <si>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</si>
  <si>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</si>
  <si>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</si>
  <si>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</si>
  <si>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</si>
  <si>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</si>
  <si>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</si>
  <si>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</si>
  <si>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</si>
  <si>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</si>
  <si>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</si>
  <si>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</si>
  <si>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</si>
  <si>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</si>
  <si>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</si>
  <si>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</si>
  <si>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</si>
  <si>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</si>
  <si>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</si>
  <si>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</si>
  <si>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</si>
  <si>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</si>
  <si>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</si>
  <si>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</si>
  <si>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</si>
  <si>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</si>
  <si>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</si>
  <si>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</si>
  <si>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</si>
  <si>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</si>
  <si>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</si>
  <si>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</si>
  <si>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</si>
  <si>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</si>
  <si>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</si>
  <si>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</si>
  <si>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</si>
  <si>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</si>
  <si>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</si>
  <si>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</si>
  <si>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</si>
  <si>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</si>
  <si>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</si>
  <si>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</si>
  <si>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</si>
  <si>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</si>
  <si>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</si>
  <si>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</si>
  <si>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</si>
  <si>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</si>
  <si>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</si>
  <si>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</si>
  <si>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</si>
  <si>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</si>
  <si>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</si>
  <si>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</si>
  <si>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</si>
  <si>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</si>
  <si>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</si>
  <si>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</si>
  <si>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</si>
  <si>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</si>
  <si>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</si>
  <si>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</si>
  <si>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</si>
  <si>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</si>
  <si>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</si>
  <si>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</si>
  <si>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</si>
  <si>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</si>
  <si>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</si>
  <si>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</si>
  <si>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</si>
  <si>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</si>
  <si>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</si>
  <si>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</si>
  <si>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</si>
  <si>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</si>
  <si>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</si>
  <si>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</si>
  <si>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</si>
  <si>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</si>
  <si>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</si>
  <si>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</si>
  <si>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</si>
  <si>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</si>
  <si>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</si>
  <si>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</si>
  <si>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</si>
  <si>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</si>
  <si>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</si>
  <si>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</si>
  <si>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</si>
  <si>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</si>
  <si>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</si>
  <si>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</si>
  <si>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</si>
  <si>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</si>
  <si>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</si>
  <si>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</si>
  <si>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</si>
  <si>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</si>
  <si>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</si>
  <si>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</si>
  <si>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</si>
  <si>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</si>
  <si>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</si>
  <si>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</si>
  <si>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</si>
  <si>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</si>
  <si>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</si>
  <si>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</si>
  <si>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</si>
  <si>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</si>
  <si>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</si>
  <si>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</si>
  <si>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</si>
  <si>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</si>
  <si>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</si>
  <si>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</si>
  <si>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</si>
  <si>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</si>
  <si>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</si>
  <si>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</si>
  <si>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</si>
  <si>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</si>
  <si>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</si>
  <si>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</si>
  <si>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</si>
  <si>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</si>
  <si>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</si>
  <si>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</si>
  <si>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</si>
  <si>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</si>
  <si>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</si>
  <si>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</si>
  <si>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</si>
  <si>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</si>
  <si>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</si>
  <si>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</si>
  <si>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</si>
  <si>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</si>
  <si>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</si>
  <si>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</si>
  <si>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</si>
  <si>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</si>
  <si>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</si>
  <si>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</si>
  <si>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</si>
  <si>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</si>
  <si>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</si>
  <si>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</si>
  <si>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</si>
  <si>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</si>
  <si>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</si>
  <si>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</si>
  <si>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</si>
  <si>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</si>
  <si>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</si>
  <si>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</si>
  <si>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</si>
  <si>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</si>
  <si>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</si>
  <si>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</si>
  <si>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</si>
  <si>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</si>
  <si>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</si>
  <si>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</si>
  <si>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</si>
  <si>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</si>
  <si>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</si>
  <si>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</si>
  <si>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</si>
  <si>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</si>
  <si>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</si>
  <si>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</si>
  <si>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</si>
  <si>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</si>
  <si>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</si>
  <si>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</si>
  <si>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</si>
  <si>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</si>
  <si>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</si>
  <si>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</si>
  <si>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</si>
  <si>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</si>
  <si>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</si>
  <si>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</si>
  <si>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</si>
  <si>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</si>
  <si>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</si>
  <si>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</si>
  <si>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</si>
  <si>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</si>
  <si>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</si>
  <si>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</si>
  <si>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</si>
  <si>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</si>
  <si>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</si>
  <si>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</si>
  <si>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</si>
  <si>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</si>
  <si>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</si>
  <si>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</si>
  <si>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</si>
  <si>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</si>
  <si>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</si>
  <si>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</si>
  <si>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</si>
  <si>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</si>
  <si>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</si>
  <si>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</si>
  <si>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</si>
  <si>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</si>
  <si>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</si>
  <si>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</si>
  <si>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</si>
  <si>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</si>
  <si>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</si>
  <si>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</si>
  <si>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</si>
  <si>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</si>
  <si>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</si>
  <si>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</si>
  <si>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</si>
  <si>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</si>
  <si>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</si>
  <si>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</si>
  <si>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</si>
  <si>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</si>
  <si>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</si>
  <si>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</si>
  <si>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</si>
  <si>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</si>
  <si>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</si>
  <si>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</si>
  <si>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</si>
  <si>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</si>
  <si>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</si>
  <si>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</si>
  <si>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</si>
  <si>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</si>
  <si>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</si>
  <si>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</si>
  <si>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</si>
  <si>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</si>
  <si>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</si>
  <si>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</si>
  <si>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</si>
  <si>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</si>
  <si>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</si>
  <si>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</si>
  <si>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</si>
  <si>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</si>
  <si>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</si>
  <si>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</si>
  <si>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</si>
  <si>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</si>
  <si>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</si>
  <si>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</si>
  <si>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</si>
  <si>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</si>
  <si>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</si>
  <si>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</si>
  <si>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</si>
  <si>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</si>
  <si>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</si>
  <si>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</si>
  <si>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</si>
  <si>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</si>
  <si>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</si>
  <si>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</si>
  <si>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</si>
  <si>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</si>
  <si>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</si>
  <si>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</si>
  <si>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</si>
  <si>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</si>
  <si>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</si>
  <si>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</si>
  <si>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</si>
  <si>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</si>
  <si>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</si>
  <si>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</si>
  <si>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</si>
  <si>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</si>
  <si>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</si>
  <si>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</si>
  <si>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</si>
  <si>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</si>
  <si>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</si>
  <si>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</si>
  <si>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</si>
  <si>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</si>
  <si>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</si>
  <si>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</si>
  <si>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</si>
  <si>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</si>
  <si>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</si>
  <si>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</si>
  <si>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</si>
  <si>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</si>
  <si>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</si>
  <si>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</si>
  <si>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</si>
  <si>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</si>
  <si>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</si>
  <si>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</si>
  <si>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</si>
  <si>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</si>
  <si>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</si>
  <si>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</si>
  <si>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</si>
  <si>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</si>
  <si>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</si>
  <si>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</si>
  <si>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</si>
  <si>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</si>
  <si>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</si>
  <si>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</si>
  <si>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</si>
  <si>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</si>
  <si>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</si>
  <si>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</si>
  <si>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</si>
  <si>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</si>
  <si>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</si>
  <si>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</si>
  <si>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</si>
  <si>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</si>
  <si>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</si>
  <si>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</si>
  <si>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</si>
  <si>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</si>
  <si>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</si>
  <si>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</si>
  <si>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</si>
  <si>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</si>
  <si>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</si>
  <si>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</si>
  <si>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</si>
  <si>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</si>
  <si>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</si>
  <si>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</si>
  <si>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</si>
  <si>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</si>
  <si>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</si>
  <si>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</si>
  <si>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</si>
  <si>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</si>
  <si>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</si>
  <si>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</si>
  <si>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</si>
  <si>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</si>
  <si>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</si>
  <si>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</si>
  <si>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</si>
  <si>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</si>
  <si>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</si>
  <si>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</si>
  <si>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</si>
  <si>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</si>
  <si>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</si>
  <si>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</si>
  <si>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</si>
  <si>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</si>
  <si>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</si>
  <si>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</si>
  <si>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</si>
  <si>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</si>
  <si>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</si>
  <si>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</si>
  <si>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</si>
  <si>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</si>
  <si>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</si>
  <si>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</si>
  <si>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</si>
  <si>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</si>
  <si>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</si>
  <si>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</si>
  <si>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</si>
  <si>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</si>
  <si>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</si>
  <si>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</si>
  <si>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</si>
  <si>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</si>
  <si>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</si>
  <si>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</si>
  <si>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</si>
  <si>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</si>
  <si>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</si>
  <si>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</si>
  <si>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</si>
  <si>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</si>
  <si>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</si>
  <si>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</si>
  <si>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</si>
  <si>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</si>
  <si>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</si>
  <si>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</si>
  <si>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</si>
  <si>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</si>
  <si>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</si>
  <si>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</si>
  <si>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</si>
  <si>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</si>
  <si>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</si>
  <si>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</si>
  <si>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</si>
  <si>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</si>
  <si>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</si>
  <si>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</si>
  <si>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</si>
  <si>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</si>
  <si>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</si>
  <si>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</si>
  <si>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</si>
  <si>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</si>
  <si>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</si>
  <si>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</si>
  <si>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</si>
  <si>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</si>
  <si>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</si>
  <si>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</si>
  <si>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</si>
  <si>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</si>
  <si>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</si>
  <si>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</si>
  <si>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</si>
  <si>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</si>
  <si>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</si>
  <si>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</si>
  <si>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</si>
  <si>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</si>
  <si>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</si>
  <si>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</si>
  <si>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</si>
  <si>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</si>
  <si>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</si>
  <si>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</si>
  <si>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</si>
  <si>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</si>
  <si>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</si>
  <si>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</si>
  <si>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</si>
  <si>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</si>
  <si>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</si>
  <si>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</si>
  <si>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</si>
  <si>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</si>
  <si>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</si>
  <si>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</si>
  <si>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</si>
  <si>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</si>
  <si>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</si>
  <si>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</si>
  <si>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</si>
  <si>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</si>
  <si>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</si>
  <si>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</si>
  <si>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</si>
  <si>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</si>
  <si>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</si>
  <si>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</si>
  <si>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</si>
  <si>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</si>
  <si>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</si>
  <si>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</si>
  <si>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</si>
  <si>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</si>
  <si>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</si>
  <si>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</si>
  <si>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</si>
  <si>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</si>
  <si>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</si>
  <si>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</si>
  <si>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</si>
  <si>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</si>
  <si>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</si>
  <si>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</si>
  <si>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</si>
  <si>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</si>
  <si>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</si>
  <si>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</si>
  <si>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</si>
  <si>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</si>
  <si>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</si>
  <si>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</si>
  <si>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</si>
  <si>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</si>
  <si>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</si>
  <si>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</si>
  <si>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</si>
  <si>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</si>
  <si>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</si>
  <si>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</si>
  <si>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</si>
  <si>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</si>
  <si>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</si>
  <si>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</si>
  <si>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</si>
  <si>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</si>
  <si>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</si>
  <si>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</si>
  <si>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</si>
  <si>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</si>
  <si>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</si>
  <si>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</si>
  <si>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</si>
  <si>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</si>
  <si>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</si>
  <si>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</si>
  <si>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</si>
  <si>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</si>
  <si>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</si>
  <si>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</si>
  <si>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</si>
  <si>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</si>
  <si>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</si>
  <si>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</si>
  <si>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</si>
  <si>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</si>
  <si>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</si>
  <si>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</si>
  <si>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</si>
  <si>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</si>
  <si>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</si>
  <si>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</si>
  <si>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</si>
  <si>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</si>
  <si>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</si>
  <si>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</si>
  <si>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</si>
  <si>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</si>
  <si>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</si>
  <si>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</si>
  <si>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</si>
  <si>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</si>
  <si>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</si>
  <si>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</si>
  <si>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</si>
  <si>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</si>
  <si>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</si>
  <si>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</si>
  <si>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</si>
  <si>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</si>
  <si>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</si>
  <si>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</si>
  <si>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</si>
  <si>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</si>
  <si>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</si>
  <si>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</si>
  <si>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</si>
  <si>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</si>
  <si>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</si>
  <si>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</si>
  <si>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</si>
  <si>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</si>
  <si>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</si>
  <si>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</si>
  <si>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</si>
  <si>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</si>
  <si>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</si>
  <si>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</si>
  <si>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</si>
  <si>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</si>
  <si>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</si>
  <si>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</si>
  <si>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</si>
  <si>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</si>
  <si>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</si>
  <si>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</si>
  <si>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</si>
  <si>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</si>
  <si>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</si>
  <si>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</si>
  <si>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</si>
  <si>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</si>
  <si>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</si>
  <si>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</si>
  <si>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</si>
  <si>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</si>
  <si>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</si>
  <si>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</si>
  <si>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</si>
  <si>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</si>
  <si>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</si>
  <si>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</si>
  <si>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</si>
  <si>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</si>
  <si>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</si>
  <si>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</si>
  <si>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</si>
  <si>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</si>
  <si>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</si>
  <si>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</si>
  <si>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</si>
  <si>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</si>
  <si>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</si>
  <si>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</si>
  <si>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</si>
  <si>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</si>
  <si>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</si>
  <si>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</si>
  <si>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</si>
  <si>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</si>
  <si>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</si>
  <si>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</si>
  <si>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</si>
  <si>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</si>
  <si>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</si>
  <si>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</si>
  <si>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</si>
  <si>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</si>
  <si>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</si>
  <si>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</si>
  <si>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</si>
  <si>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</si>
  <si>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</si>
  <si>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</si>
  <si>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</si>
  <si>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</si>
  <si>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</si>
  <si>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</si>
  <si>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</si>
  <si>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</si>
  <si>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</si>
  <si>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</si>
  <si>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</si>
  <si>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</si>
  <si>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</si>
  <si>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</si>
  <si>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</si>
  <si>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</si>
  <si>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</si>
  <si>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</si>
  <si>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</si>
  <si>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</si>
  <si>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</si>
  <si>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</si>
  <si>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</si>
  <si>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</si>
  <si>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</si>
  <si>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</si>
  <si>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</si>
  <si>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</si>
  <si>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</si>
  <si>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</si>
  <si>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</si>
  <si>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</si>
  <si>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</si>
  <si>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</si>
  <si>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</si>
  <si>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</si>
  <si>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</si>
  <si>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</si>
  <si>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</si>
  <si>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</si>
  <si>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</si>
  <si>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</si>
  <si>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</si>
  <si>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</si>
  <si>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</si>
  <si>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</si>
  <si>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</si>
  <si>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</si>
  <si>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</si>
  <si>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</si>
  <si>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</si>
  <si>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</si>
  <si>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</si>
  <si>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</si>
  <si>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</si>
  <si>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</si>
  <si>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</si>
  <si>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</si>
  <si>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</si>
  <si>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</si>
  <si>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</si>
  <si>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</si>
  <si>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</si>
  <si>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</si>
  <si>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</si>
  <si>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</si>
  <si>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</si>
  <si>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</si>
  <si>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</si>
  <si>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</si>
  <si>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</si>
  <si>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</si>
  <si>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</si>
  <si>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</si>
  <si>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</si>
  <si>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</si>
  <si>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</si>
  <si>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</si>
  <si>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</si>
  <si>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</si>
  <si>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</si>
  <si>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</si>
  <si>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</si>
  <si>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</si>
  <si>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</si>
  <si>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</si>
  <si>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</si>
  <si>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</si>
  <si>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</si>
  <si>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</si>
  <si>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</si>
  <si>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</si>
  <si>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</si>
  <si>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</si>
  <si>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</si>
  <si>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</si>
  <si>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</si>
  <si>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</si>
  <si>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</si>
  <si>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</si>
  <si>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</si>
  <si>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</si>
  <si>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</si>
  <si>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</si>
  <si>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</si>
  <si>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</si>
  <si>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</si>
  <si>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</si>
  <si>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</si>
  <si>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</si>
  <si>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</si>
  <si>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</si>
  <si>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</si>
  <si>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</si>
  <si>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</si>
  <si>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</si>
  <si>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</si>
  <si>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</si>
  <si>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</si>
  <si>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</si>
  <si>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</si>
  <si>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</si>
  <si>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</si>
  <si>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</si>
  <si>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</si>
  <si>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</si>
  <si>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</si>
  <si>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</si>
  <si>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</si>
  <si>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</si>
  <si>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</si>
  <si>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</si>
  <si>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</si>
  <si>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</si>
  <si>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</si>
  <si>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</si>
  <si>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</si>
  <si>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</si>
  <si>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</si>
  <si>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</si>
  <si>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</si>
  <si>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</si>
  <si>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</si>
  <si>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</si>
  <si>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</si>
  <si>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</si>
  <si>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</si>
  <si>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</si>
  <si>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</si>
  <si>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</si>
  <si>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</si>
  <si>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</si>
  <si>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</si>
  <si>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</si>
  <si>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</si>
  <si>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</si>
  <si>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</si>
  <si>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</si>
  <si>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</si>
  <si>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</si>
  <si>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</si>
  <si>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</si>
  <si>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</si>
  <si>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</si>
  <si>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</si>
  <si>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</si>
  <si>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</si>
  <si>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</si>
  <si>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</si>
  <si>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</si>
  <si>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</si>
  <si>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</si>
  <si>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</si>
  <si>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</si>
  <si>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</si>
  <si>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</si>
  <si>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</si>
  <si>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</si>
  <si>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</si>
  <si>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</si>
  <si>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</si>
  <si>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</si>
  <si>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</si>
  <si>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</si>
  <si>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</si>
  <si>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</si>
  <si>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</si>
  <si>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</si>
  <si>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</si>
  <si>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</si>
  <si>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</si>
  <si>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</si>
  <si>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</si>
  <si>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</si>
  <si>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</si>
  <si>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</si>
  <si>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</si>
  <si>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</si>
  <si>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</si>
  <si>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</si>
  <si>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</si>
  <si>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</si>
  <si>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</si>
  <si>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</si>
  <si>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</si>
  <si>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</si>
  <si>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</si>
  <si>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</si>
  <si>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</si>
  <si>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</si>
  <si>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</si>
  <si>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</si>
  <si>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</si>
  <si>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</si>
  <si>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</si>
  <si>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</si>
  <si>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</si>
  <si>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</si>
  <si>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</si>
  <si>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</si>
  <si>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</si>
  <si>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</si>
  <si>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</si>
  <si>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</si>
  <si>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</si>
  <si>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</si>
  <si>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</si>
  <si>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</si>
  <si>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</si>
  <si>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</si>
  <si>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</si>
  <si>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</si>
  <si>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</si>
  <si>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</si>
  <si>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</si>
  <si>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</si>
  <si>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</si>
  <si>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</si>
  <si>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</si>
  <si>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</si>
  <si>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</si>
  <si>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</si>
  <si>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</si>
  <si>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</si>
  <si>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</si>
  <si>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</si>
  <si>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</si>
  <si>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</si>
  <si>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</si>
  <si>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</si>
  <si>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</si>
  <si>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</si>
  <si>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</si>
  <si>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</si>
  <si>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</si>
  <si>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</si>
  <si>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</si>
  <si>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</si>
  <si>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</si>
  <si>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</si>
  <si>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</si>
  <si>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</si>
  <si>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</si>
  <si>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</si>
  <si>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</si>
  <si>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</si>
  <si>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</si>
  <si>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</si>
  <si>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</si>
  <si>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</si>
  <si>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</si>
  <si>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</si>
  <si>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</si>
  <si>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</si>
  <si>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</si>
  <si>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</si>
  <si>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</si>
  <si>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</si>
  <si>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</si>
  <si>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</si>
  <si>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</si>
  <si>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</si>
  <si>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</si>
  <si>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</si>
  <si>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</si>
  <si>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</si>
  <si>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</si>
  <si>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</si>
  <si>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</si>
  <si>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</si>
  <si>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</si>
  <si>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</si>
  <si>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</si>
  <si>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</si>
  <si>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</si>
  <si>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</si>
  <si>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</si>
  <si>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</si>
  <si>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</si>
  <si>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</si>
  <si>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</si>
  <si>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</si>
  <si>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</si>
  <si>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</si>
  <si>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</si>
  <si>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</si>
  <si>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</si>
  <si>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</si>
  <si>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</si>
  <si>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</si>
  <si>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</si>
  <si>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</si>
  <si>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</si>
  <si>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</si>
  <si>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</si>
  <si>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</si>
  <si>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</si>
  <si>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</si>
  <si>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</si>
  <si>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</si>
  <si>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</si>
  <si>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</si>
  <si>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</si>
  <si>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</si>
  <si>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</si>
  <si>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</si>
  <si>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</si>
  <si>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</si>
  <si>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</si>
  <si>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</si>
  <si>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</si>
  <si>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</si>
  <si>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</si>
  <si>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</si>
  <si>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</si>
  <si>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</si>
  <si>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</si>
  <si>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</si>
  <si>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</si>
  <si>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</si>
  <si>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</si>
  <si>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</si>
  <si>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</si>
  <si>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</si>
  <si>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</si>
  <si>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</si>
  <si>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</si>
  <si>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</si>
  <si>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</si>
  <si>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</si>
  <si>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</si>
  <si>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</si>
  <si>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</si>
  <si>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</si>
  <si>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</si>
  <si>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</si>
  <si>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</si>
  <si>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</si>
  <si>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</si>
  <si>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</si>
  <si>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</si>
  <si>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</si>
  <si>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</si>
  <si>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</si>
  <si>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</si>
  <si>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</si>
  <si>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</si>
  <si>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</si>
  <si>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</si>
  <si>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</si>
  <si>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</si>
  <si>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</si>
  <si>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</si>
  <si>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</si>
  <si>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</si>
  <si>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</si>
  <si>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</si>
  <si>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</si>
  <si>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</si>
  <si>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</si>
  <si>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</si>
  <si>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</si>
  <si>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</si>
  <si>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</si>
  <si>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</si>
  <si>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</si>
  <si>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</si>
  <si>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</si>
  <si>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</si>
  <si>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</si>
  <si>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</si>
  <si>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</si>
  <si>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</si>
  <si>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</si>
  <si>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</si>
  <si>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</si>
  <si>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</si>
  <si>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</si>
  <si>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</si>
  <si>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</si>
  <si>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</si>
  <si>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</si>
  <si>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</si>
  <si>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</si>
  <si>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</si>
  <si>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</si>
  <si>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</si>
  <si>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</si>
  <si>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</si>
  <si>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</si>
  <si>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</si>
  <si>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</si>
  <si>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</si>
  <si>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</si>
  <si>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</si>
  <si>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</si>
  <si>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</si>
  <si>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</si>
  <si>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</si>
  <si>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</si>
  <si>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</si>
  <si>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</si>
  <si>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</si>
  <si>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</si>
  <si>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</si>
  <si>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</si>
  <si>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</si>
  <si>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</si>
  <si>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</si>
  <si>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</si>
  <si>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</si>
  <si>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</si>
  <si>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</si>
  <si>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</si>
  <si>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</si>
  <si>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</si>
  <si>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</si>
  <si>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</si>
  <si>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</si>
  <si>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</si>
  <si>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</si>
  <si>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</si>
  <si>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</si>
  <si>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</si>
  <si>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</si>
  <si>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</si>
  <si>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</si>
  <si>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</si>
  <si>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</si>
  <si>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</si>
  <si>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</si>
  <si>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</si>
  <si>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</si>
  <si>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</si>
  <si>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</si>
  <si>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</si>
  <si>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</si>
  <si>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</si>
  <si>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</si>
  <si>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</si>
  <si>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</si>
  <si>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</si>
  <si>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</si>
  <si>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</si>
  <si>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</si>
  <si>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</si>
  <si>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</si>
  <si>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</si>
  <si>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</si>
  <si>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</si>
  <si>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</si>
  <si>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</si>
  <si>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</si>
  <si>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</si>
  <si>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</si>
  <si>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</si>
  <si>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</si>
  <si>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</si>
  <si>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</si>
  <si>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</si>
  <si>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</si>
  <si>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</si>
  <si>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</si>
  <si>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</si>
  <si>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</si>
  <si>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</si>
  <si>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</si>
  <si>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</si>
  <si>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</si>
  <si>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</si>
  <si>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</si>
  <si>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</si>
  <si>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</si>
  <si>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</si>
  <si>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</si>
  <si>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</si>
  <si>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</si>
  <si>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</si>
  <si>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</si>
  <si>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</si>
  <si>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</si>
  <si>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</si>
  <si>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</si>
  <si>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</si>
  <si>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</si>
  <si>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</si>
  <si>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</si>
  <si>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</si>
  <si>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</si>
  <si>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</si>
  <si>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</si>
  <si>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</si>
  <si>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</si>
  <si>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</si>
  <si>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</si>
  <si>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</si>
  <si>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</si>
  <si>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</si>
  <si>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</si>
  <si>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</si>
  <si>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</si>
  <si>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</si>
  <si>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</si>
  <si>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</si>
  <si>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</si>
  <si>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</si>
  <si>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</si>
  <si>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</si>
  <si>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</si>
  <si>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</si>
  <si>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</si>
  <si>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</si>
  <si>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</si>
  <si>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</si>
  <si>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</si>
  <si>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</si>
  <si>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</si>
  <si>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</si>
  <si>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</si>
  <si>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</si>
  <si>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</si>
  <si>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</si>
  <si>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</si>
  <si>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</si>
  <si>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</si>
  <si>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</si>
  <si>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</si>
  <si>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</si>
  <si>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</si>
  <si>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</si>
  <si>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</si>
  <si>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</si>
  <si>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</si>
  <si>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</si>
  <si>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</si>
  <si>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</si>
  <si>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</si>
  <si>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</si>
  <si>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</si>
  <si>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</si>
  <si>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</si>
  <si>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</si>
  <si>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</si>
  <si>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</si>
  <si>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</si>
  <si>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</si>
  <si>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</si>
  <si>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</si>
  <si>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</si>
  <si>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</si>
  <si>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</si>
  <si>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</si>
  <si>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</si>
  <si>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</si>
  <si>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</si>
  <si>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</si>
  <si>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</si>
  <si>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</si>
  <si>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</si>
  <si>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</si>
  <si>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</si>
  <si>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</si>
  <si>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</si>
  <si>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</si>
  <si>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</si>
  <si>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</si>
  <si>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</si>
  <si>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</si>
  <si>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</si>
  <si>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</si>
  <si>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</si>
  <si>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</si>
  <si>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</si>
  <si>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</si>
  <si>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</si>
  <si>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</si>
  <si>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</si>
  <si>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</si>
  <si>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</si>
  <si>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</si>
  <si>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</si>
  <si>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</si>
  <si>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</si>
  <si>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</si>
  <si>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</si>
  <si>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</si>
  <si>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</si>
  <si>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</si>
  <si>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</si>
  <si>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</si>
  <si>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</si>
  <si>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</si>
  <si>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</si>
  <si>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</si>
  <si>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</si>
  <si>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</si>
  <si>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</si>
  <si>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</si>
  <si>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</si>
  <si>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</si>
  <si>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</si>
  <si>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</si>
  <si>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</si>
  <si>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</si>
  <si>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</si>
  <si>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</si>
  <si>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</si>
  <si>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</si>
  <si>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</si>
  <si>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</si>
  <si>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</si>
  <si>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</si>
  <si>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</si>
  <si>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</si>
  <si>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</si>
  <si>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</si>
  <si>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</si>
  <si>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</si>
  <si>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</si>
  <si>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</si>
  <si>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</si>
  <si>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</si>
  <si>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</si>
  <si>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</si>
  <si>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</si>
  <si>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</si>
  <si>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</si>
  <si>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</si>
  <si>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</si>
  <si>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</si>
  <si>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</si>
  <si>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</si>
  <si>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</si>
  <si>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</si>
  <si>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</si>
  <si>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</si>
  <si>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</si>
  <si>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</si>
  <si>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</si>
  <si>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</si>
  <si>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</si>
  <si>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</si>
  <si>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</si>
  <si>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</si>
  <si>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</si>
  <si>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</si>
  <si>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</si>
  <si>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</si>
  <si>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</si>
  <si>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</si>
  <si>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</si>
  <si>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</si>
  <si>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</si>
  <si>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</si>
  <si>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</si>
  <si>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</si>
  <si>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</si>
  <si>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</si>
  <si>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</si>
  <si>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</si>
  <si>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</si>
  <si>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</si>
  <si>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</si>
  <si>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</si>
  <si>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</si>
  <si>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</si>
  <si>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</si>
  <si>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</si>
  <si>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</si>
  <si>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</si>
  <si>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</si>
  <si>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</si>
  <si>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</si>
  <si>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</si>
  <si>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</si>
  <si>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</si>
  <si>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</si>
  <si>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</si>
  <si>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</si>
  <si>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</si>
  <si>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</si>
  <si>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</si>
  <si>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</si>
  <si>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</si>
  <si>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</si>
  <si>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</si>
  <si>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</si>
  <si>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</si>
  <si>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</si>
  <si>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</si>
  <si>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</si>
  <si>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</si>
  <si>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</si>
  <si>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</si>
  <si>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</si>
  <si>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</si>
  <si>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</si>
  <si>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</si>
  <si>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</si>
  <si>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</si>
  <si>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</si>
  <si>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</si>
  <si>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</si>
  <si>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</si>
  <si>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</si>
  <si>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</si>
  <si>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</si>
  <si>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</si>
  <si>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</si>
  <si>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</si>
  <si>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</si>
  <si>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</si>
  <si>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</si>
  <si>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</si>
  <si>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</si>
  <si>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</si>
  <si>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</si>
  <si>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</si>
  <si>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</si>
  <si>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</si>
  <si>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</si>
  <si>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</si>
  <si>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</si>
  <si>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</si>
  <si>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</si>
  <si>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</si>
  <si>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</si>
  <si>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</si>
  <si>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</si>
  <si>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</si>
  <si>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</si>
  <si>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</si>
  <si>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</si>
  <si>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</si>
  <si>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</si>
  <si>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</si>
  <si>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</si>
  <si>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</si>
  <si>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</si>
  <si>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</si>
  <si>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</si>
  <si>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</si>
  <si>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</si>
  <si>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</si>
  <si>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</si>
  <si>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</si>
  <si>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</si>
  <si>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</si>
  <si>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</si>
  <si>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</si>
  <si>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</si>
  <si>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</si>
  <si>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</si>
  <si>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</si>
  <si>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</si>
  <si>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</si>
  <si>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</si>
  <si>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</si>
  <si>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</si>
  <si>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</si>
  <si>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</si>
  <si>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</si>
  <si>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</si>
  <si>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</si>
  <si>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</si>
  <si>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</si>
  <si>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</si>
  <si>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</si>
  <si>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</si>
  <si>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</si>
  <si>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</si>
  <si>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</si>
  <si>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</si>
  <si>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</si>
  <si>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</si>
  <si>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</si>
  <si>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</si>
  <si>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</si>
  <si>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</si>
  <si>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</si>
  <si>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</si>
  <si>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</si>
  <si>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</si>
  <si>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</si>
  <si>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</si>
  <si>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</si>
  <si>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</si>
  <si>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</si>
  <si>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</si>
  <si>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</si>
  <si>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</si>
  <si>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</si>
  <si>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</si>
  <si>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</si>
  <si>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</si>
  <si>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</si>
  <si>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</si>
  <si>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</si>
  <si>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</si>
  <si>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</si>
  <si>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</si>
  <si>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</si>
  <si>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</si>
  <si>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</si>
  <si>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</si>
  <si>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</si>
  <si>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</si>
  <si>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</si>
  <si>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</si>
  <si>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</si>
  <si>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</si>
  <si>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</si>
  <si>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</si>
  <si>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</si>
  <si>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</si>
  <si>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</si>
  <si>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</si>
  <si>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</si>
  <si>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</si>
  <si>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</si>
  <si>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</si>
  <si>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</si>
  <si>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</si>
  <si>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</si>
  <si>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</si>
  <si>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</si>
  <si>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</si>
  <si>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</si>
  <si>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</si>
  <si>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</si>
  <si>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</si>
  <si>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</si>
  <si>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</si>
  <si>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</si>
  <si>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</si>
  <si>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</si>
  <si>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</si>
  <si>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</si>
  <si>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</si>
  <si>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</si>
  <si>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</si>
  <si>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</si>
  <si>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</si>
  <si>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</si>
  <si>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</si>
  <si>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</si>
  <si>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</si>
  <si>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</si>
  <si>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</si>
  <si>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</si>
  <si>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</si>
  <si>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</si>
  <si>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</si>
  <si>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</si>
  <si>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</si>
  <si>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</si>
  <si>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</si>
  <si>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</si>
  <si>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</si>
  <si>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</si>
  <si>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</si>
  <si>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</si>
  <si>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</si>
  <si>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</si>
  <si>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</si>
  <si>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</si>
  <si>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</si>
  <si>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</si>
  <si>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</si>
  <si>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</si>
  <si>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</si>
  <si>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</si>
  <si>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</si>
  <si>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</si>
  <si>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</si>
  <si>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</si>
  <si>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</si>
  <si>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</si>
  <si>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</si>
  <si>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</si>
  <si>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</si>
  <si>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</si>
  <si>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</si>
  <si>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</si>
  <si>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</si>
  <si>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</si>
  <si>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</si>
  <si>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</si>
  <si>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</si>
  <si>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</si>
  <si>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</si>
  <si>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</si>
  <si>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</si>
  <si>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</si>
  <si>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</si>
  <si>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</si>
  <si>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</si>
  <si>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</si>
  <si>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</si>
  <si>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</si>
  <si>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</si>
  <si>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</si>
  <si>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</si>
  <si>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</si>
  <si>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</si>
  <si>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</si>
  <si>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</si>
  <si>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</si>
  <si>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</si>
  <si>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</si>
  <si>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</si>
  <si>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</si>
  <si>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</si>
  <si>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</si>
  <si>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</si>
  <si>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</si>
  <si>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</si>
  <si>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</si>
  <si>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</si>
  <si>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</si>
  <si>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</si>
  <si>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</si>
  <si>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</si>
  <si>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</si>
  <si>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</si>
  <si>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</si>
  <si>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</si>
  <si>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</si>
  <si>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</si>
  <si>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</si>
  <si>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</si>
  <si>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</si>
  <si>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</si>
  <si>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</si>
  <si>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</si>
  <si>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</si>
  <si>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</si>
  <si>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</si>
  <si>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</si>
  <si>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</si>
  <si>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</si>
  <si>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</si>
  <si>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</si>
  <si>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</si>
  <si>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</si>
  <si>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</si>
  <si>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</si>
  <si>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</si>
  <si>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</si>
  <si>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</si>
  <si>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</si>
  <si>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</si>
  <si>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</si>
  <si>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</si>
  <si>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</si>
  <si>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</si>
  <si>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</si>
  <si>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</si>
  <si>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</si>
  <si>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</si>
  <si>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</si>
  <si>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</si>
  <si>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</si>
  <si>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</si>
  <si>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</si>
  <si>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</si>
  <si>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</si>
  <si>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</si>
  <si>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</si>
  <si>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</si>
  <si>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</si>
  <si>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</si>
  <si>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</si>
  <si>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</si>
  <si>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</si>
  <si>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</si>
  <si>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</si>
  <si>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</si>
  <si>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</si>
  <si>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</si>
  <si>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</si>
  <si>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</si>
  <si>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</si>
  <si>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</si>
  <si>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</si>
  <si>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</si>
  <si>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</si>
  <si>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</si>
  <si>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</si>
  <si>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</si>
  <si>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</si>
  <si>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</si>
  <si>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</si>
  <si>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</si>
  <si>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</si>
  <si>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</si>
  <si>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</si>
  <si>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</si>
  <si>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</si>
  <si>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</si>
  <si>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</si>
  <si>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</si>
  <si>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</si>
  <si>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</si>
  <si>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</si>
  <si>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</si>
  <si>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</si>
  <si>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</si>
  <si>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</si>
  <si>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</si>
  <si>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</si>
  <si>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</si>
  <si>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</si>
  <si>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</si>
  <si>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</si>
  <si>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</si>
  <si>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</si>
  <si>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</si>
  <si>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</si>
  <si>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</si>
  <si>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</si>
  <si>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</si>
  <si>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</si>
  <si>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</si>
  <si>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</si>
  <si>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</si>
  <si>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</si>
  <si>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</si>
  <si>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</si>
  <si>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</si>
  <si>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</si>
  <si>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</si>
  <si>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</si>
  <si>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</si>
  <si>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</si>
  <si>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</si>
  <si>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</si>
  <si>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</si>
  <si>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</si>
  <si>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</si>
  <si>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</si>
  <si>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</si>
  <si>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</si>
  <si>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</si>
  <si>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</si>
  <si>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</si>
  <si>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</si>
  <si>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</si>
  <si>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</si>
  <si>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</si>
  <si>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</si>
  <si>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</si>
  <si>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</si>
  <si>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</si>
  <si>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</si>
  <si>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</si>
  <si>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</si>
  <si>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</si>
  <si>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</si>
  <si>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</si>
  <si>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</si>
  <si>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</si>
  <si>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</si>
  <si>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</si>
  <si>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</si>
  <si>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</si>
  <si>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</si>
  <si>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</si>
  <si>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</si>
  <si>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</si>
  <si>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</si>
  <si>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</si>
  <si>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</si>
  <si>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</si>
  <si>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</si>
  <si>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</si>
  <si>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</si>
  <si>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</si>
  <si>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</si>
  <si>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</si>
  <si>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</si>
  <si>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</si>
  <si>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</si>
  <si>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</si>
  <si>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</si>
  <si>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</si>
  <si>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</si>
  <si>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</si>
  <si>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</si>
  <si>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</si>
  <si>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</si>
  <si>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</si>
  <si>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</si>
  <si>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</si>
  <si>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</si>
  <si>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</si>
  <si>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</si>
  <si>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</si>
  <si>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</si>
  <si>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</si>
  <si>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</si>
  <si>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</si>
  <si>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</si>
  <si>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</si>
  <si>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</si>
  <si>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</si>
  <si>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</si>
  <si>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</si>
  <si>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</si>
  <si>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</si>
  <si>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</si>
  <si>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</si>
  <si>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</si>
  <si>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</si>
  <si>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</si>
  <si>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</si>
  <si>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</si>
  <si>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</si>
  <si>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</si>
  <si>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</si>
  <si>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</si>
  <si>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</si>
  <si>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</si>
  <si>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</si>
  <si>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</si>
  <si>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</si>
  <si>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</si>
  <si>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</si>
  <si>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</si>
  <si>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</si>
  <si>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</si>
  <si>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</si>
  <si>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</si>
  <si>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</si>
  <si>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</si>
  <si>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</si>
  <si>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</si>
  <si>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</si>
  <si>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</si>
  <si>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</si>
  <si>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</si>
  <si>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</si>
  <si>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</si>
  <si>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</si>
  <si>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</si>
  <si>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</si>
  <si>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</si>
  <si>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</si>
  <si>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</si>
  <si>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</si>
  <si>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</si>
  <si>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</si>
  <si>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</si>
  <si>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</si>
  <si>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</si>
  <si>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</si>
  <si>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</si>
  <si>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</si>
  <si>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</si>
  <si>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</si>
  <si>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</si>
  <si>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</si>
  <si>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</si>
  <si>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</si>
  <si>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</si>
  <si>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</si>
  <si>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</si>
  <si>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</si>
  <si>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</si>
  <si>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</si>
  <si>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</si>
  <si>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</si>
  <si>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</si>
  <si>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</si>
  <si>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</si>
  <si>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</si>
  <si>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</si>
  <si>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</si>
  <si>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</si>
  <si>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</si>
  <si>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</si>
  <si>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</si>
  <si>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</si>
  <si>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</si>
  <si>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</si>
  <si>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</si>
  <si>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</si>
  <si>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</si>
  <si>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</si>
  <si>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</si>
  <si>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</si>
  <si>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</si>
  <si>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</si>
  <si>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</si>
  <si>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</si>
  <si>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</si>
  <si>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</si>
  <si>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</si>
  <si>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</si>
  <si>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</si>
  <si>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</si>
  <si>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</si>
  <si>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</si>
  <si>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</si>
  <si>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</si>
  <si>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</si>
  <si>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</si>
  <si>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</si>
  <si>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</si>
  <si>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</si>
  <si>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</si>
  <si>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</si>
  <si>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</si>
  <si>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</si>
  <si>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</si>
  <si>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</si>
  <si>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</si>
  <si>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</si>
  <si>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</si>
  <si>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</si>
  <si>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</si>
  <si>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</si>
  <si>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</si>
  <si>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</si>
  <si>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</si>
  <si>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</si>
  <si>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</si>
  <si>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</si>
  <si>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</si>
  <si>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</si>
  <si>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</si>
  <si>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</si>
  <si>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</si>
  <si>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</si>
  <si>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</si>
  <si>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</si>
  <si>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</si>
  <si>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</si>
  <si>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</si>
  <si>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</si>
  <si>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</si>
  <si>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</si>
  <si>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</si>
  <si>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</si>
  <si>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</si>
  <si>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</si>
  <si>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</si>
  <si>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</si>
  <si>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</si>
  <si>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</si>
  <si>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</si>
  <si>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</si>
  <si>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</si>
  <si>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</si>
  <si>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</si>
  <si>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</si>
  <si>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</si>
  <si>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</si>
  <si>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</si>
  <si>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</si>
  <si>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</si>
  <si>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</si>
  <si>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</si>
  <si>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</si>
  <si>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</si>
  <si>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</si>
  <si>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</si>
  <si>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</si>
  <si>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</si>
  <si>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</si>
  <si>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</si>
  <si>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</si>
  <si>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</si>
  <si>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</si>
  <si>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</si>
  <si>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</si>
  <si>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</si>
  <si>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</si>
  <si>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</si>
  <si>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</si>
  <si>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</si>
  <si>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</si>
  <si>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</si>
  <si>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</si>
  <si>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</si>
  <si>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</si>
  <si>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</si>
  <si>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</si>
  <si>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</si>
  <si>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</si>
  <si>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</si>
  <si>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</si>
  <si>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</si>
  <si>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</si>
  <si>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</si>
  <si>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</si>
  <si>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</si>
  <si>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</si>
  <si>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</si>
  <si>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</si>
  <si>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</si>
  <si>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</si>
  <si>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</si>
  <si>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</si>
  <si>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</si>
  <si>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</si>
  <si>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</si>
  <si>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</si>
  <si>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</si>
  <si>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</si>
  <si>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</si>
  <si>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</si>
  <si>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</si>
  <si>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</si>
  <si>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</si>
  <si>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</si>
  <si>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</si>
  <si>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</si>
  <si>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</si>
  <si>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</si>
  <si>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</si>
  <si>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</si>
  <si>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</si>
  <si>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</si>
  <si>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</si>
  <si>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</si>
  <si>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</si>
  <si>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</si>
  <si>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</si>
  <si>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</si>
  <si>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</si>
  <si>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</si>
  <si>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</si>
  <si>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</si>
  <si>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</si>
  <si>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</si>
  <si>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</si>
  <si>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</si>
  <si>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</si>
  <si>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</si>
  <si>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</si>
  <si>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</si>
  <si>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</si>
  <si>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</si>
  <si>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</si>
  <si>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</si>
  <si>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</si>
  <si>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</si>
  <si>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</si>
  <si>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</si>
  <si>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</si>
  <si>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</si>
  <si>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</si>
  <si>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</si>
  <si>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</si>
  <si>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</si>
  <si>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</si>
  <si>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</si>
  <si>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</si>
  <si>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</si>
  <si>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</si>
  <si>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</si>
  <si>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</si>
  <si>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</si>
  <si>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</si>
  <si>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</si>
  <si>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</si>
  <si>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</si>
  <si>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</si>
  <si>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</si>
  <si>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</si>
  <si>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</si>
  <si>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</si>
  <si>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</si>
  <si>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</si>
  <si>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</si>
  <si>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</si>
  <si>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</si>
  <si>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</si>
  <si>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</si>
  <si>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</si>
  <si>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</si>
  <si>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</si>
  <si>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</si>
  <si>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</si>
  <si>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</si>
  <si>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</si>
  <si>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</si>
  <si>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</si>
  <si>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</si>
  <si>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</si>
  <si>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</si>
  <si>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</si>
  <si>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</si>
  <si>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</si>
  <si>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</si>
  <si>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</si>
  <si>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</si>
  <si>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</si>
  <si>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</si>
  <si>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</si>
  <si>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</si>
  <si>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</si>
  <si>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</si>
  <si>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</si>
  <si>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</si>
  <si>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</si>
  <si>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</si>
  <si>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</si>
  <si>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</si>
  <si>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</si>
  <si>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</si>
  <si>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</si>
  <si>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</si>
  <si>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</si>
  <si>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</si>
  <si>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</si>
  <si>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</si>
  <si>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</si>
  <si>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</si>
  <si>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</si>
  <si>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</si>
  <si>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</si>
  <si>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</si>
  <si>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</si>
  <si>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</si>
  <si>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</si>
  <si>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</si>
  <si>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</si>
  <si>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</si>
  <si>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</si>
  <si>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</si>
  <si>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</si>
  <si>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</si>
  <si>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</si>
  <si>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</si>
  <si>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</si>
  <si>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</si>
  <si>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</si>
  <si>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</si>
  <si>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</si>
  <si>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</si>
  <si>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</si>
  <si>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</si>
  <si>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</si>
  <si>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</si>
  <si>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</si>
  <si>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</si>
  <si>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</si>
  <si>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</si>
  <si>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</si>
  <si>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</si>
  <si>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</si>
  <si>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</si>
  <si>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</si>
  <si>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</si>
  <si>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</si>
  <si>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</si>
  <si>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</si>
  <si>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</si>
  <si>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</si>
  <si>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</si>
  <si>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</si>
  <si>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</si>
  <si>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</si>
  <si>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</si>
  <si>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</si>
  <si>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</si>
  <si>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</si>
  <si>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</si>
  <si>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</si>
  <si>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</si>
  <si>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</si>
  <si>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</si>
  <si>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</si>
  <si>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</si>
  <si>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</si>
  <si>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</si>
  <si>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</si>
  <si>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</si>
  <si>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</si>
  <si>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</si>
  <si>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</si>
  <si>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</si>
  <si>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</si>
  <si>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</si>
  <si>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</si>
  <si>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</si>
  <si>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</si>
  <si>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</si>
  <si>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</si>
  <si>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</si>
  <si>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</si>
  <si>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</si>
  <si>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</si>
  <si>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</si>
  <si>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</si>
  <si>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</si>
  <si>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</si>
  <si>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</si>
  <si>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</si>
  <si>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</si>
  <si>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</si>
  <si>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</si>
  <si>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</si>
  <si>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</si>
  <si>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</si>
  <si>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</si>
  <si>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</si>
  <si>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</si>
  <si>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</si>
  <si>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</si>
  <si>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</si>
  <si>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</si>
  <si>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</si>
  <si>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</si>
  <si>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</si>
  <si>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</si>
  <si>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</si>
  <si>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</si>
  <si>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</si>
  <si>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</si>
  <si>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</si>
  <si>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</si>
  <si>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</si>
  <si>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</si>
  <si>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</si>
  <si>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</si>
  <si>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</si>
  <si>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</si>
  <si>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</si>
  <si>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</si>
  <si>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</si>
  <si>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</si>
  <si>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</si>
  <si>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</si>
  <si>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</si>
  <si>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</si>
  <si>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</si>
  <si>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</si>
  <si>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</si>
  <si>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</si>
  <si>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</si>
  <si>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</si>
  <si>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</si>
  <si>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</si>
  <si>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</si>
  <si>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</si>
  <si>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</si>
  <si>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</si>
  <si>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</si>
  <si>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</si>
  <si>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</si>
  <si>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</si>
  <si>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</si>
  <si>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</si>
  <si>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</si>
  <si>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</si>
  <si>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</si>
  <si>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</si>
  <si>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</si>
  <si>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</si>
  <si>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</si>
  <si>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</si>
  <si>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</si>
  <si>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</si>
  <si>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</si>
  <si>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</si>
  <si>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</si>
  <si>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</si>
  <si>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</si>
  <si>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</si>
  <si>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</si>
  <si>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</si>
  <si>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</si>
  <si>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</si>
  <si>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</si>
  <si>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</si>
  <si>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</si>
  <si>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</si>
  <si>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</si>
  <si>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</si>
  <si>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</si>
  <si>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</si>
  <si>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</si>
  <si>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</si>
  <si>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</si>
  <si>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</si>
  <si>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</si>
  <si>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</si>
  <si>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</si>
  <si>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</si>
  <si>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</si>
  <si>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</si>
  <si>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</si>
  <si>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</si>
  <si>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</si>
  <si>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</si>
  <si>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</si>
  <si>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</si>
  <si>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</si>
  <si>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</si>
  <si>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</si>
  <si>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</si>
  <si>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</si>
  <si>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</si>
  <si>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</si>
  <si>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</si>
  <si>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</si>
  <si>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</si>
  <si>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</si>
  <si>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</si>
  <si>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</si>
  <si>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</si>
  <si>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</si>
  <si>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</si>
  <si>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</si>
  <si>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</si>
  <si>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</si>
  <si>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</si>
  <si>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</si>
  <si>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</si>
  <si>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</si>
  <si>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</si>
  <si>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</si>
  <si>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</si>
  <si>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</si>
  <si>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</si>
  <si>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</si>
  <si>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</si>
  <si>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</si>
  <si>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</si>
  <si>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</si>
  <si>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</si>
  <si>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</si>
  <si>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</si>
  <si>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</si>
  <si>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</si>
  <si>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</si>
  <si>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</si>
  <si>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</si>
  <si>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</si>
  <si>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</si>
  <si>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</si>
  <si>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</si>
  <si>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</si>
  <si>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</si>
  <si>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</si>
  <si>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</si>
  <si>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</si>
  <si>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</si>
  <si>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</si>
  <si>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</si>
  <si>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</si>
  <si>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</si>
  <si>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</si>
  <si>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</si>
  <si>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</si>
  <si>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</si>
  <si>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</si>
  <si>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</si>
  <si>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</si>
  <si>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</si>
  <si>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</si>
  <si>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</si>
  <si>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</si>
  <si>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</si>
  <si>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</si>
  <si>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</si>
  <si>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</si>
  <si>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</si>
  <si>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</si>
  <si>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</si>
  <si>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</si>
  <si>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</si>
  <si>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</si>
  <si>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</si>
  <si>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</si>
  <si>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</si>
  <si>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</si>
  <si>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</si>
  <si>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</si>
  <si>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</si>
  <si>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</si>
  <si>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</si>
  <si>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</si>
  <si>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</si>
  <si>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</si>
  <si>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</si>
  <si>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</si>
  <si>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</si>
  <si>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</si>
  <si>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</si>
  <si>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</si>
  <si>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</si>
  <si>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</si>
  <si>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</si>
  <si>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</si>
  <si>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</si>
  <si>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</si>
  <si>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</si>
  <si>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</si>
  <si>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</si>
  <si>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</si>
  <si>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</si>
  <si>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</si>
  <si>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</si>
  <si>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</si>
  <si>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</si>
  <si>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</si>
  <si>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</si>
  <si>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</si>
  <si>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</si>
  <si>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</si>
  <si>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</si>
  <si>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</si>
  <si>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</si>
  <si>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</si>
  <si>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</si>
  <si>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</si>
  <si>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</si>
  <si>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</si>
  <si>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</si>
  <si>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</si>
  <si>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</si>
  <si>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</si>
  <si>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</si>
  <si>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</si>
  <si>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</si>
  <si>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</si>
  <si>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</si>
  <si>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</si>
  <si>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</si>
  <si>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</si>
  <si>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</si>
  <si>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</si>
  <si>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</si>
  <si>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</si>
  <si>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</si>
  <si>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</si>
  <si>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</si>
  <si>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</si>
  <si>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</si>
  <si>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</si>
  <si>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</si>
  <si>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</si>
  <si>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</si>
  <si>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</si>
  <si>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</si>
  <si>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</si>
  <si>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</si>
  <si>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</si>
  <si>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</si>
  <si>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</si>
  <si>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</si>
  <si>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</si>
  <si>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</si>
  <si>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</si>
  <si>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</si>
  <si>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</si>
  <si>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</si>
  <si>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</si>
  <si>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</si>
  <si>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</si>
  <si>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</si>
  <si>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</si>
  <si>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</si>
  <si>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</si>
  <si>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</si>
  <si>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</si>
  <si>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</si>
  <si>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</si>
  <si>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</si>
  <si>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</si>
  <si>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</si>
  <si>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</si>
  <si>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</si>
  <si>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</si>
  <si>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</si>
  <si>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</si>
  <si>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</si>
  <si>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</si>
  <si>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</si>
  <si>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</si>
  <si>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</si>
  <si>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</si>
  <si>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</si>
  <si>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</si>
  <si>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</si>
  <si>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</si>
  <si>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</si>
  <si>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</si>
  <si>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</si>
  <si>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</si>
  <si>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</si>
  <si>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</si>
  <si>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</si>
  <si>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</si>
  <si>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</si>
  <si>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</si>
  <si>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</si>
  <si>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</si>
  <si>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</si>
  <si>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</si>
  <si>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</si>
  <si>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</si>
  <si>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</si>
  <si>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</si>
  <si>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</si>
  <si>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</si>
  <si>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</si>
  <si>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</si>
  <si>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</si>
  <si>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</si>
  <si>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</si>
  <si>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</si>
  <si>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</si>
  <si>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</si>
  <si>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</si>
  <si>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</si>
  <si>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</si>
  <si>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</si>
  <si>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</si>
  <si>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</si>
  <si>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</si>
  <si>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</si>
  <si>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</si>
  <si>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</si>
  <si>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</si>
  <si>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</si>
  <si>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</si>
  <si>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</si>
  <si>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</si>
  <si>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</si>
  <si>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</si>
  <si>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</si>
  <si>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</si>
  <si>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</si>
  <si>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</si>
  <si>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</si>
  <si>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</si>
  <si>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</si>
  <si>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</si>
  <si>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</si>
  <si>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</si>
  <si>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</si>
  <si>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</si>
  <si>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</si>
  <si>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</si>
  <si>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</si>
  <si>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</si>
  <si>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</si>
  <si>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</si>
  <si>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</si>
  <si>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</si>
  <si>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</si>
  <si>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</si>
  <si>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</si>
  <si>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</si>
  <si>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</si>
  <si>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</si>
  <si>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</si>
  <si>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</si>
  <si>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</si>
  <si>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</si>
  <si>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</si>
  <si>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</si>
  <si>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</si>
  <si>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</si>
  <si>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</si>
  <si>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</si>
  <si>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</si>
  <si>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</si>
  <si>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</si>
  <si>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</si>
  <si>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</si>
  <si>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</si>
  <si>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</si>
  <si>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</si>
  <si>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</si>
  <si>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</si>
  <si>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</si>
  <si>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</si>
  <si>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</si>
  <si>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</si>
  <si>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</si>
  <si>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</si>
  <si>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</si>
  <si>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</si>
  <si>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</si>
  <si>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</si>
  <si>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</si>
  <si>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</si>
  <si>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</si>
  <si>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</si>
  <si>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</si>
  <si>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</si>
  <si>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</si>
  <si>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</si>
  <si>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</si>
  <si>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</si>
  <si>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</si>
  <si>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</si>
  <si>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</si>
  <si>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</si>
  <si>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</si>
  <si>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</si>
  <si>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</si>
  <si>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</si>
  <si>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</si>
  <si>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</si>
  <si>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</si>
  <si>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</si>
  <si>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</si>
  <si>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</si>
  <si>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</si>
  <si>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</si>
  <si>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</si>
  <si>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</si>
  <si>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</si>
  <si>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</si>
  <si>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</si>
  <si>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</si>
  <si>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</si>
  <si>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</si>
  <si>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</si>
  <si>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</si>
  <si>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</si>
  <si>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</si>
  <si>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</si>
  <si>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</si>
  <si>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</si>
  <si>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</si>
  <si>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</si>
  <si>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</si>
  <si>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</si>
  <si>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</si>
  <si>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</si>
  <si>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</si>
  <si>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</si>
  <si>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</si>
  <si>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</si>
  <si>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</si>
  <si>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</si>
  <si>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</si>
  <si>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</si>
  <si>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</si>
  <si>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</si>
  <si>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</si>
  <si>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</si>
  <si>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</si>
  <si>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</si>
  <si>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</si>
  <si>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</si>
  <si>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</si>
  <si>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</si>
  <si>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</si>
  <si>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</si>
  <si>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</si>
  <si>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</si>
  <si>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</si>
  <si>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</si>
  <si>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</si>
  <si>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</si>
  <si>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</si>
  <si>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</si>
  <si>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</si>
  <si>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</si>
  <si>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</si>
  <si>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</si>
  <si>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</si>
  <si>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</si>
  <si>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</si>
  <si>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</si>
  <si>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</si>
  <si>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</si>
  <si>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</si>
  <si>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</si>
  <si>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</si>
  <si>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</si>
  <si>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</si>
  <si>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</si>
  <si>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</si>
  <si>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</si>
  <si>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</si>
  <si>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</si>
  <si>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</si>
  <si>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</si>
  <si>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</si>
  <si>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</si>
  <si>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</si>
  <si>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</si>
  <si>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</si>
  <si>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</si>
  <si>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</si>
  <si>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</si>
  <si>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</si>
  <si>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</si>
  <si>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</si>
  <si>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</si>
  <si>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</si>
  <si>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</si>
  <si>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</si>
  <si>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</si>
  <si>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</si>
  <si>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</si>
  <si>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</si>
  <si>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</si>
  <si>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</si>
  <si>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</si>
  <si>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</si>
  <si>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</si>
  <si>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</si>
  <si>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</si>
  <si>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</si>
  <si>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</si>
  <si>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</si>
  <si>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</si>
  <si>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</si>
  <si>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</si>
  <si>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</si>
  <si>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</si>
  <si>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</si>
  <si>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</si>
  <si>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</si>
  <si>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</si>
  <si>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</si>
  <si>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</si>
  <si>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</si>
  <si>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</si>
  <si>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</si>
  <si>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</si>
  <si>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</si>
  <si>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</si>
  <si>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</si>
  <si>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</si>
  <si>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</si>
  <si>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</si>
  <si>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</si>
  <si>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</si>
  <si>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</si>
  <si>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</si>
  <si>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</si>
  <si>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</si>
  <si>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</si>
  <si>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</si>
  <si>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</si>
  <si>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</si>
  <si>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</si>
  <si>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</si>
  <si>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</si>
  <si>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</si>
  <si>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</si>
  <si>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</si>
  <si>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</si>
  <si>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</si>
  <si>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</si>
  <si>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</si>
  <si>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</si>
  <si>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</si>
  <si>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</si>
  <si>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</si>
  <si>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</si>
  <si>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</si>
  <si>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</si>
  <si>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</si>
  <si>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</si>
  <si>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</si>
  <si>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</si>
  <si>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</si>
  <si>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</si>
  <si>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</si>
  <si>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</si>
  <si>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</si>
  <si>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</si>
  <si>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</si>
  <si>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</si>
  <si>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</si>
  <si>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</si>
  <si>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</si>
  <si>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</si>
  <si>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</si>
  <si>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</si>
  <si>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</si>
  <si>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</si>
  <si>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</si>
  <si>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</si>
  <si>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</si>
  <si>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</si>
  <si>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</si>
  <si>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</si>
  <si>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</si>
  <si>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</si>
  <si>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</si>
  <si>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</si>
  <si>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</si>
  <si>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</si>
  <si>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</si>
  <si>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</si>
  <si>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</si>
  <si>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</si>
  <si>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</si>
  <si>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</si>
  <si>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</si>
  <si>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</si>
  <si>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</si>
  <si>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</si>
  <si>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</si>
  <si>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</si>
  <si>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</si>
  <si>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</si>
  <si>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</si>
  <si>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</si>
  <si>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</si>
  <si>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</si>
  <si>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</si>
  <si>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</si>
  <si>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</si>
  <si>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</si>
  <si>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</si>
  <si>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</si>
  <si>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</si>
  <si>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</si>
  <si>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</si>
  <si>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</si>
  <si>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</si>
  <si>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</si>
  <si>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</si>
  <si>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</si>
  <si>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</si>
  <si>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</si>
  <si>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</si>
  <si>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</si>
  <si>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</si>
  <si>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</si>
  <si>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</si>
  <si>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</si>
  <si>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</si>
  <si>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</si>
  <si>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</si>
  <si>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</si>
  <si>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</si>
  <si>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</si>
  <si>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</si>
  <si>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</si>
  <si>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</si>
  <si>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</si>
  <si>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</si>
  <si>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</si>
  <si>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</si>
  <si>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</si>
  <si>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</si>
  <si>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</si>
  <si>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</si>
  <si>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</si>
  <si>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</si>
  <si>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</si>
  <si>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</si>
  <si>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</si>
  <si>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</si>
  <si>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</si>
  <si>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</si>
  <si>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</si>
  <si>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</si>
  <si>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</si>
  <si>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</si>
  <si>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</si>
  <si>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</si>
  <si>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</si>
  <si>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</si>
  <si>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</si>
  <si>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</si>
  <si>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</si>
  <si>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</si>
  <si>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</si>
  <si>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</si>
  <si>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</si>
  <si>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</si>
  <si>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</si>
  <si>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</si>
  <si>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</si>
  <si>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</si>
  <si>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</si>
  <si>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</si>
  <si>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</si>
  <si>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</si>
  <si>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</si>
  <si>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</si>
  <si>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</si>
  <si>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</si>
  <si>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</si>
  <si>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</si>
  <si>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</si>
  <si>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</si>
  <si>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</si>
  <si>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</si>
  <si>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</si>
  <si>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</si>
  <si>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</si>
  <si>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</si>
  <si>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</si>
  <si>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</si>
  <si>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</si>
  <si>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</si>
  <si>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</si>
  <si>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</si>
  <si>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</si>
  <si>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</si>
  <si>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</si>
  <si>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</si>
  <si>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</si>
  <si>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</si>
  <si>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</si>
  <si>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</si>
  <si>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</si>
  <si>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</si>
  <si>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</si>
  <si>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</si>
  <si>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</si>
  <si>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</si>
  <si>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</si>
  <si>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</si>
  <si>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</si>
  <si>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</si>
  <si>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</si>
  <si>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</si>
  <si>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</si>
  <si>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</si>
  <si>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</si>
  <si>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</si>
  <si>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</si>
  <si>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</si>
  <si>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</si>
  <si>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</si>
  <si>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</si>
  <si>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</si>
  <si>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</si>
  <si>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</si>
  <si>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</si>
  <si>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</si>
  <si>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</si>
  <si>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</si>
  <si>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</si>
  <si>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</si>
  <si>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</si>
  <si>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</si>
  <si>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</si>
  <si>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</si>
  <si>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</si>
  <si>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</si>
  <si>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</si>
  <si>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</si>
  <si>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</si>
  <si>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</si>
  <si>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</si>
  <si>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</si>
  <si>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</si>
  <si>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</si>
  <si>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</si>
  <si>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</si>
  <si>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</si>
  <si>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</si>
  <si>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</si>
  <si>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</si>
  <si>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</si>
  <si>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</si>
  <si>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</si>
  <si>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</si>
  <si>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</si>
  <si>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</si>
  <si>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</si>
  <si>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</si>
  <si>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</si>
  <si>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</si>
  <si>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</si>
  <si>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</si>
  <si>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</si>
  <si>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</si>
  <si>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</si>
  <si>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</si>
  <si>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</si>
  <si>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</si>
  <si>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</si>
  <si>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</si>
  <si>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</si>
  <si>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</si>
  <si>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</si>
  <si>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</si>
  <si>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</si>
  <si>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</si>
  <si>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</si>
  <si>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</si>
  <si>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</si>
  <si>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</si>
  <si>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</si>
  <si>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</si>
  <si>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</si>
  <si>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</si>
  <si>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</si>
  <si>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</si>
  <si>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</si>
  <si>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</si>
  <si>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</si>
  <si>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</si>
  <si>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</si>
  <si>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</si>
  <si>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</si>
  <si>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</si>
  <si>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</si>
  <si>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</si>
  <si>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</si>
  <si>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</si>
  <si>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</si>
  <si>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</si>
  <si>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</si>
  <si>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</si>
  <si>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</si>
  <si>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</si>
  <si>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</si>
  <si>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</si>
  <si>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</si>
  <si>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</si>
  <si>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</si>
  <si>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</si>
  <si>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</si>
  <si>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</si>
  <si>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</si>
  <si>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</si>
  <si>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</si>
  <si>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</si>
  <si>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</si>
  <si>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</si>
  <si>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</si>
  <si>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</si>
  <si>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</si>
  <si>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</si>
  <si>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</si>
  <si>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</si>
  <si>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</si>
  <si>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</si>
  <si>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</si>
  <si>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</si>
  <si>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</si>
  <si>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</si>
  <si>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</si>
  <si>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</si>
  <si>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</si>
  <si>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</si>
  <si>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</si>
  <si>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</si>
  <si>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</si>
  <si>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</si>
  <si>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</si>
  <si>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</si>
  <si>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</si>
  <si>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</si>
  <si>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</si>
  <si>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</si>
  <si>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</si>
  <si>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</si>
  <si>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</si>
  <si>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</si>
  <si>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</si>
  <si>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</si>
  <si>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</si>
  <si>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</si>
  <si>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</si>
  <si>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</si>
  <si>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</si>
  <si>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</si>
  <si>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</si>
  <si>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</si>
  <si>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</si>
  <si>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</si>
  <si>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</si>
  <si>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</si>
  <si>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</si>
  <si>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</si>
  <si>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</si>
  <si>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</si>
  <si>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</si>
  <si>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</si>
  <si>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</si>
  <si>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</si>
  <si>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</si>
  <si>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</si>
  <si>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</si>
  <si>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</si>
  <si>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</si>
  <si>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</si>
  <si>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</si>
  <si>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</si>
  <si>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</si>
  <si>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</si>
  <si>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</si>
  <si>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</si>
  <si>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</si>
  <si>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</si>
  <si>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</si>
  <si>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</si>
  <si>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</si>
  <si>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</si>
  <si>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</si>
  <si>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</si>
  <si>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</si>
  <si>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</si>
  <si>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</si>
  <si>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</si>
  <si>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</si>
  <si>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</si>
  <si>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</si>
  <si>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</si>
  <si>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</si>
  <si>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</si>
  <si>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</si>
  <si>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</si>
  <si>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</si>
  <si>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</si>
  <si>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</si>
  <si>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</si>
  <si>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</si>
  <si>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</si>
  <si>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</si>
  <si>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</si>
  <si>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</si>
  <si>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</si>
  <si>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</si>
  <si>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</si>
  <si>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</si>
  <si>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</si>
  <si>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</si>
  <si>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</si>
  <si>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</si>
  <si>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</si>
  <si>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</si>
  <si>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</si>
  <si>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</si>
  <si>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</si>
  <si>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</si>
  <si>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</si>
  <si>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</si>
  <si>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</si>
  <si>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</si>
  <si>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</si>
  <si>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</si>
  <si>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</si>
  <si>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</si>
  <si>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</si>
  <si>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</si>
  <si>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</si>
  <si>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</si>
  <si>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</si>
  <si>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</si>
  <si>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</si>
  <si>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</si>
  <si>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</si>
  <si>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</si>
  <si>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</si>
  <si>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</si>
  <si>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</si>
  <si>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</si>
  <si>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</si>
  <si>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</si>
  <si>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</si>
  <si>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</si>
  <si>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</si>
  <si>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</si>
  <si>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</si>
  <si>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</si>
  <si>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</si>
  <si>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</si>
  <si>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</si>
  <si>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</si>
  <si>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</si>
  <si>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</si>
  <si>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</si>
  <si>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</si>
  <si>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</si>
  <si>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</si>
  <si>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</si>
  <si>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</si>
  <si>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</si>
  <si>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</si>
  <si>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</si>
  <si>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</si>
  <si>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</si>
  <si>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</si>
  <si>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</si>
  <si>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</si>
  <si>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</si>
  <si>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</si>
  <si>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</si>
  <si>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</si>
  <si>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</si>
  <si>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</si>
  <si>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</si>
  <si>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</si>
  <si>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</si>
  <si>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</si>
  <si>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</si>
  <si>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</si>
  <si>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</si>
  <si>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</si>
  <si>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</si>
  <si>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</si>
  <si>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</si>
  <si>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</si>
  <si>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</si>
  <si>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</si>
  <si>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</si>
  <si>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</si>
  <si>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</si>
  <si>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</si>
  <si>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</si>
  <si>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</si>
  <si>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</si>
  <si>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</si>
  <si>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</si>
  <si>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</si>
  <si>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</si>
  <si>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</si>
  <si>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</si>
  <si>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</si>
  <si>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</si>
  <si>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</si>
  <si>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</si>
  <si>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</si>
  <si>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</si>
  <si>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</si>
  <si>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</si>
  <si>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</si>
  <si>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</si>
  <si>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</si>
  <si>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</si>
  <si>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</si>
  <si>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</si>
  <si>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</si>
  <si>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</si>
  <si>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</si>
  <si>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</si>
  <si>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</si>
  <si>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</si>
  <si>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</si>
  <si>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</si>
  <si>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</si>
  <si>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</si>
  <si>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</si>
  <si>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</si>
  <si>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</si>
  <si>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</si>
  <si>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</si>
  <si>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</si>
  <si>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</si>
  <si>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</si>
  <si>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</si>
  <si>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</si>
  <si>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</si>
  <si>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</si>
  <si>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</si>
  <si>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</si>
  <si>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</si>
  <si>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</si>
  <si>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</si>
  <si>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</si>
  <si>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</si>
  <si>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</si>
  <si>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</si>
  <si>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</si>
  <si>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</si>
  <si>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</si>
  <si>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</si>
  <si>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</si>
  <si>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</si>
  <si>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</si>
  <si>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</si>
  <si>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</si>
  <si>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</si>
  <si>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</si>
  <si>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</si>
  <si>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</si>
  <si>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</si>
  <si>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</si>
  <si>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</si>
  <si>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</si>
  <si>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</si>
  <si>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</si>
  <si>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</si>
  <si>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</si>
  <si>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</si>
  <si>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</si>
  <si>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</si>
  <si>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</si>
  <si>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</si>
  <si>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</si>
  <si>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</si>
  <si>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</si>
  <si>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</si>
  <si>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</si>
  <si>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</si>
  <si>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</si>
  <si>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</si>
  <si>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</si>
  <si>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</si>
  <si>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</si>
  <si>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</si>
  <si>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</si>
  <si>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</si>
  <si>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</si>
  <si>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</si>
  <si>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</si>
  <si>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</si>
  <si>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</si>
  <si>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</si>
  <si>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</si>
  <si>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</si>
  <si>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</si>
  <si>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</si>
  <si>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</si>
  <si>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</si>
  <si>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</si>
  <si>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</si>
  <si>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</si>
  <si>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</si>
  <si>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</si>
  <si>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</si>
  <si>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</si>
  <si>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</si>
  <si>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</si>
  <si>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</si>
  <si>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</si>
  <si>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</si>
  <si>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</si>
  <si>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</si>
  <si>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</si>
  <si>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</si>
  <si>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</si>
  <si>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</si>
  <si>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</si>
  <si>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</si>
  <si>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</si>
  <si>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</si>
  <si>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</si>
  <si>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</si>
  <si>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</si>
  <si>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</si>
  <si>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</si>
  <si>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</si>
  <si>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</si>
  <si>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</si>
  <si>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</si>
  <si>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</si>
  <si>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</si>
  <si>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</si>
  <si>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</si>
  <si>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</si>
  <si>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</si>
  <si>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</si>
  <si>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</si>
  <si>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</si>
  <si>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</si>
  <si>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</si>
  <si>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</si>
  <si>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</si>
  <si>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</si>
  <si>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</si>
  <si>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</si>
  <si>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</si>
  <si>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</si>
  <si>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</si>
  <si>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</si>
  <si>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</si>
  <si>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</si>
  <si>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</si>
  <si>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</si>
  <si>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</si>
  <si>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</si>
  <si>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</si>
  <si>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</si>
  <si>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</si>
  <si>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</si>
  <si>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</si>
  <si>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</si>
  <si>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</si>
  <si>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</si>
  <si>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</si>
  <si>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</si>
  <si>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</si>
  <si>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</si>
  <si>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</si>
  <si>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</si>
  <si>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</si>
  <si>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</si>
  <si>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</si>
  <si>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</si>
  <si>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</si>
  <si>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</si>
  <si>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</si>
  <si>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</si>
  <si>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</si>
  <si>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</si>
  <si>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</si>
  <si>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</si>
  <si>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</si>
  <si>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</si>
  <si>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</si>
  <si>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</si>
  <si>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</si>
  <si>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</si>
  <si>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</si>
  <si>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</si>
  <si>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</si>
  <si>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</si>
  <si>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</si>
  <si>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</si>
  <si>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</si>
  <si>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</si>
  <si>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</si>
  <si>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</si>
  <si>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</si>
  <si>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</si>
  <si>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</si>
  <si>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</si>
  <si>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</si>
  <si>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</si>
  <si>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</si>
  <si>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</si>
  <si>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</si>
  <si>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</si>
  <si>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</si>
  <si>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</si>
  <si>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</si>
  <si>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</si>
  <si>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</si>
  <si>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</si>
  <si>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</si>
  <si>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</si>
  <si>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</si>
  <si>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</si>
  <si>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</si>
  <si>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</si>
  <si>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</si>
  <si>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</si>
  <si>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</si>
  <si>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</si>
  <si>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</si>
  <si>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</si>
  <si>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</si>
  <si>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</si>
  <si>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</si>
  <si>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</si>
  <si>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</si>
  <si>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</si>
  <si>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</si>
  <si>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</si>
  <si>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</si>
  <si>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</si>
  <si>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</si>
  <si>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</si>
  <si>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</si>
  <si>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</si>
  <si>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</si>
  <si>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</si>
  <si>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</si>
  <si>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</si>
  <si>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</si>
  <si>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</si>
  <si>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</si>
  <si>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</si>
  <si>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</si>
  <si>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</si>
  <si>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</si>
  <si>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</si>
  <si>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</si>
  <si>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</si>
  <si>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</si>
  <si>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</si>
  <si>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</si>
  <si>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</si>
  <si>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</si>
  <si>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</si>
  <si>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</si>
  <si>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</si>
  <si>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</si>
  <si>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</si>
  <si>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</si>
  <si>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</si>
  <si>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</si>
  <si>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</si>
  <si>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</si>
  <si>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</si>
  <si>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</si>
  <si>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</si>
  <si>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</si>
  <si>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</si>
  <si>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</si>
  <si>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</si>
  <si>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</si>
  <si>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</si>
  <si>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</si>
  <si>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</si>
  <si>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</si>
  <si>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</si>
  <si>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</si>
  <si>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</si>
  <si>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</si>
  <si>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</si>
  <si>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</si>
  <si>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</si>
  <si>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</si>
  <si>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</si>
  <si>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</si>
  <si>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</si>
  <si>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</si>
  <si>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</si>
  <si>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</si>
  <si>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</si>
  <si>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</si>
  <si>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</si>
  <si>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</si>
  <si>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</si>
  <si>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</si>
  <si>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</si>
  <si>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</si>
  <si>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</si>
  <si>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</si>
  <si>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</si>
  <si>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</si>
  <si>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</si>
  <si>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</si>
  <si>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</si>
  <si>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</si>
  <si>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</si>
  <si>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</si>
  <si>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</si>
  <si>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</si>
  <si>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</si>
  <si>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</si>
  <si>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</si>
  <si>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</si>
  <si>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</si>
  <si>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</si>
  <si>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</si>
  <si>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</si>
  <si>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</si>
  <si>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</si>
  <si>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</si>
  <si>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</si>
  <si>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</si>
  <si>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</si>
  <si>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</si>
  <si>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</si>
  <si>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</si>
  <si>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</si>
  <si>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</si>
  <si>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</si>
  <si>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</si>
  <si>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</si>
  <si>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</si>
  <si>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</si>
  <si>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</si>
  <si>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</si>
  <si>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</si>
  <si>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</si>
  <si>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</si>
  <si>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</si>
  <si>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</si>
  <si>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</si>
  <si>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</si>
  <si>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</si>
  <si>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</si>
  <si>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</si>
  <si>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</si>
  <si>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</si>
  <si>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</si>
  <si>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</si>
  <si>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</si>
  <si>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</si>
  <si>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</si>
  <si>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</si>
  <si>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</si>
  <si>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</si>
  <si>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</si>
  <si>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</si>
  <si>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</si>
  <si>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</si>
  <si>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</si>
  <si>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</si>
  <si>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</si>
  <si>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</si>
  <si>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</si>
  <si>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</si>
  <si>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</si>
  <si>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</si>
  <si>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</si>
  <si>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</si>
  <si>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</si>
  <si>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</si>
  <si>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</si>
  <si>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</si>
  <si>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</si>
  <si>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</si>
  <si>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</si>
  <si>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</si>
  <si>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</si>
  <si>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</si>
  <si>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</si>
  <si>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</si>
  <si>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</si>
  <si>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</si>
  <si>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</si>
  <si>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</si>
  <si>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</si>
  <si>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</si>
  <si>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</si>
  <si>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</si>
  <si>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</si>
  <si>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</si>
  <si>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</si>
  <si>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</si>
  <si>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</si>
  <si>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</si>
  <si>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</si>
  <si>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</si>
  <si>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</si>
  <si>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</si>
  <si>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</si>
  <si>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</si>
  <si>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</si>
  <si>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</si>
  <si>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</si>
  <si>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</si>
  <si>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</si>
  <si>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</si>
  <si>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</si>
  <si>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</si>
  <si>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</si>
  <si>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</si>
  <si>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</si>
  <si>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</si>
  <si>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</si>
  <si>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</si>
  <si>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</si>
  <si>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</si>
  <si>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</si>
  <si>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</si>
  <si>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</si>
  <si>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</si>
  <si>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</si>
  <si>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</si>
  <si>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</si>
  <si>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</si>
  <si>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</si>
  <si>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</si>
  <si>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</si>
  <si>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</si>
  <si>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</si>
  <si>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</si>
  <si>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</si>
  <si>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</si>
  <si>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</si>
  <si>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</si>
  <si>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</si>
  <si>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</si>
  <si>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</si>
  <si>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</si>
  <si>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</si>
  <si>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</si>
  <si>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</si>
  <si>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</si>
  <si>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</si>
  <si>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</si>
  <si>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</si>
  <si>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</si>
  <si>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</si>
  <si>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</si>
  <si>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</si>
  <si>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</si>
  <si>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</si>
  <si>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</si>
  <si>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</si>
  <si>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</si>
  <si>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</si>
  <si>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</si>
  <si>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</si>
  <si>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</si>
  <si>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</si>
  <si>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</si>
  <si>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</si>
  <si>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</si>
  <si>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</si>
  <si>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</si>
  <si>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</si>
  <si>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</si>
  <si>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</si>
  <si>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</si>
  <si>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</si>
  <si>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</si>
  <si>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</si>
  <si>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</si>
  <si>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</si>
  <si>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</si>
  <si>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</si>
  <si>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</si>
  <si>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</si>
  <si>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</si>
  <si>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</si>
  <si>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</si>
  <si>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</si>
  <si>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</si>
  <si>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</si>
  <si>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</si>
  <si>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</si>
  <si>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</si>
  <si>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</si>
  <si>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</si>
  <si>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</si>
  <si>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</si>
  <si>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</si>
  <si>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</si>
  <si>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</si>
  <si>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</si>
  <si>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</si>
  <si>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</si>
  <si>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</si>
  <si>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</si>
  <si>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</si>
  <si>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</si>
  <si>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</si>
  <si>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</si>
  <si>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</si>
  <si>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</si>
  <si>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</si>
  <si>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</si>
  <si>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</si>
  <si>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</si>
  <si>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</si>
  <si>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</si>
  <si>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</si>
  <si>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</si>
  <si>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</si>
  <si>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</si>
  <si>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</si>
  <si>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</si>
  <si>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</si>
  <si>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</si>
  <si>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</si>
  <si>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</si>
  <si>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</si>
  <si>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</si>
  <si>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</si>
  <si>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</si>
  <si>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</si>
  <si>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</si>
  <si>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</si>
  <si>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</si>
  <si>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</si>
  <si>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</si>
  <si>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</si>
  <si>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</si>
  <si>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</si>
  <si>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</si>
  <si>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</si>
  <si>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</si>
  <si>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</si>
  <si>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</si>
  <si>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</si>
  <si>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</si>
  <si>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</si>
  <si>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</si>
  <si>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</si>
  <si>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</si>
  <si>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</si>
  <si>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</si>
  <si>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</si>
  <si>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</si>
  <si>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</si>
  <si>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</si>
  <si>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</si>
  <si>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</si>
  <si>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</si>
  <si>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</si>
  <si>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</si>
  <si>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</si>
  <si>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</si>
  <si>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</si>
  <si>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</si>
  <si>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</si>
  <si>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</si>
  <si>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</si>
  <si>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</si>
  <si>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</si>
  <si>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</si>
  <si>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</si>
  <si>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</si>
  <si>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</si>
  <si>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</si>
  <si>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</si>
  <si>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</si>
  <si>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</si>
  <si>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</si>
  <si>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</si>
  <si>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</si>
  <si>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</si>
  <si>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</si>
  <si>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</si>
  <si>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</si>
  <si>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</si>
  <si>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</si>
  <si>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</si>
  <si>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</si>
  <si>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</si>
  <si>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</si>
  <si>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</si>
  <si>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</si>
  <si>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</si>
  <si>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</si>
  <si>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</si>
  <si>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</si>
  <si>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</si>
  <si>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</si>
  <si>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</si>
  <si>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</si>
  <si>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</si>
  <si>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</si>
  <si>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</si>
  <si>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</si>
  <si>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</si>
  <si>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</si>
  <si>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</si>
  <si>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</si>
  <si>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</si>
  <si>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</si>
  <si>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</si>
  <si>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</si>
  <si>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</si>
  <si>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</si>
  <si>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</si>
  <si>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</si>
  <si>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</si>
  <si>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</si>
  <si>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</si>
  <si>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</si>
  <si>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</si>
  <si>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</si>
  <si>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</si>
  <si>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</si>
  <si>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</si>
  <si>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</si>
  <si>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</si>
  <si>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</si>
  <si>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</si>
  <si>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</si>
  <si>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</si>
  <si>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</si>
  <si>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</si>
  <si>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</si>
  <si>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</si>
  <si>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</si>
  <si>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</si>
  <si>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</si>
  <si>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</si>
  <si>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</si>
  <si>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</si>
  <si>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</si>
  <si>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</si>
  <si>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</si>
  <si>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</si>
  <si>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</si>
  <si>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</si>
  <si>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</si>
  <si>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</si>
  <si>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</si>
  <si>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</si>
  <si>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</si>
  <si>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</si>
  <si>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</si>
  <si>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</si>
  <si>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</si>
  <si>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</si>
  <si>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</si>
  <si>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</si>
  <si>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</si>
  <si>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</si>
  <si>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</si>
  <si>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</si>
  <si>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</si>
  <si>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</si>
  <si>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</si>
  <si>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</si>
  <si>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</si>
  <si>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</si>
  <si>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</si>
  <si>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</si>
  <si>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</si>
  <si>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</si>
  <si>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</si>
  <si>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</si>
  <si>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</si>
  <si>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</si>
  <si>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</si>
  <si>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</si>
  <si>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</si>
  <si>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</si>
  <si>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</si>
  <si>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</si>
  <si>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</si>
  <si>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</si>
  <si>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</si>
  <si>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</si>
  <si>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</si>
  <si>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</si>
  <si>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</si>
  <si>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</si>
  <si>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</si>
  <si>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</si>
  <si>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</si>
  <si>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</si>
  <si>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</si>
  <si>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</si>
  <si>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</si>
  <si>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</si>
  <si>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</si>
  <si>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</si>
  <si>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</si>
  <si>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</si>
  <si>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</si>
  <si>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</si>
  <si>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</si>
  <si>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</si>
  <si>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</si>
  <si>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</si>
  <si>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</si>
  <si>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</si>
  <si>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</si>
  <si>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</si>
  <si>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</si>
  <si>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</si>
  <si>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</si>
  <si>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</si>
  <si>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</si>
  <si>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</si>
  <si>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</si>
  <si>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</si>
  <si>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</si>
  <si>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</si>
  <si>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</si>
  <si>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</si>
  <si>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</si>
  <si>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</si>
  <si>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</si>
  <si>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</si>
  <si>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</si>
  <si>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</si>
  <si>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</si>
  <si>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</si>
  <si>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</si>
  <si>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</si>
  <si>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</si>
  <si>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</si>
  <si>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</si>
  <si>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</si>
  <si>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</si>
  <si>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</si>
  <si>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</si>
  <si>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</si>
  <si>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</si>
  <si>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</si>
  <si>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</si>
  <si>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</si>
  <si>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</si>
  <si>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</si>
  <si>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</si>
  <si>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</si>
  <si>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</si>
  <si>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</si>
  <si>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</si>
  <si>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</si>
  <si>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</si>
  <si>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</si>
  <si>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</si>
  <si>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</si>
  <si>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</si>
  <si>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</si>
  <si>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</si>
  <si>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</si>
  <si>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</si>
  <si>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</si>
  <si>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</si>
  <si>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</si>
  <si>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</si>
  <si>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</si>
  <si>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</si>
  <si>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</si>
  <si>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</si>
  <si>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</si>
  <si>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</si>
  <si>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</si>
  <si>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</si>
  <si>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</si>
  <si>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</si>
  <si>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</si>
  <si>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</si>
  <si>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</si>
  <si>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</si>
  <si>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</si>
  <si>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</si>
  <si>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</si>
  <si>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</si>
  <si>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</si>
  <si>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</si>
  <si>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</si>
  <si>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</si>
  <si>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</si>
  <si>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</si>
  <si>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</si>
  <si>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</si>
  <si>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</si>
  <si>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</si>
  <si>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</si>
  <si>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</si>
  <si>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</si>
  <si>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</si>
  <si>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</si>
  <si>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</si>
  <si>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</si>
  <si>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</si>
  <si>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</si>
  <si>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</si>
  <si>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</si>
  <si>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</si>
  <si>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</si>
  <si>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</si>
  <si>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</si>
  <si>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</si>
  <si>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</si>
  <si>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</si>
  <si>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</si>
  <si>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</si>
  <si>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</si>
  <si>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</si>
  <si>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</si>
  <si>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</si>
  <si>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</si>
  <si>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</si>
  <si>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</si>
  <si>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</si>
  <si>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</si>
  <si>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</si>
  <si>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</si>
  <si>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</si>
  <si>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</si>
  <si>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</si>
  <si>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</si>
  <si>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</si>
  <si>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</si>
  <si>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</si>
  <si>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</si>
  <si>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</si>
  <si>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</si>
  <si>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</si>
  <si>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</si>
  <si>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</si>
  <si>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</si>
  <si>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</si>
  <si>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</si>
  <si>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</si>
  <si>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</si>
  <si>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</si>
  <si>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</si>
  <si>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</si>
  <si>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</si>
  <si>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</si>
  <si>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</si>
  <si>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</si>
  <si>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</si>
  <si>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</si>
  <si>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</si>
  <si>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</si>
  <si>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</si>
  <si>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</si>
  <si>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</si>
  <si>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</si>
  <si>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</si>
  <si>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</si>
  <si>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</si>
  <si>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</si>
  <si>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</si>
  <si>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</si>
  <si>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</si>
  <si>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</si>
  <si>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</si>
  <si>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</si>
  <si>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</si>
  <si>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</si>
  <si>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</si>
  <si>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</si>
  <si>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</si>
  <si>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</si>
  <si>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</si>
  <si>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</si>
  <si>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</si>
  <si>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</si>
  <si>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</si>
  <si>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</si>
  <si>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</si>
  <si>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</si>
  <si>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</si>
  <si>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</si>
  <si>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</si>
  <si>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</si>
  <si>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</si>
  <si>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</si>
  <si>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</si>
  <si>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</si>
  <si>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</si>
  <si>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</si>
  <si>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</si>
  <si>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</si>
  <si>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</si>
  <si>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</si>
  <si>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</si>
  <si>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</si>
  <si>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</si>
  <si>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</si>
  <si>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</si>
  <si>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</si>
  <si>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</si>
  <si>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</si>
  <si>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</si>
  <si>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</si>
  <si>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</si>
  <si>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</si>
  <si>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</si>
  <si>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</si>
  <si>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</si>
  <si>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</si>
  <si>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</si>
  <si>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</si>
  <si>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</si>
  <si>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</si>
  <si>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</si>
  <si>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</si>
  <si>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</si>
  <si>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</si>
  <si>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</si>
  <si>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</si>
  <si>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</si>
  <si>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</si>
  <si>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</si>
  <si>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</si>
  <si>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</si>
  <si>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</si>
  <si>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</si>
  <si>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</si>
  <si>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</si>
  <si>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</si>
  <si>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</si>
  <si>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</si>
  <si>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</si>
  <si>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</si>
  <si>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</si>
  <si>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</si>
  <si>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</si>
  <si>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</si>
  <si>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</si>
  <si>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</si>
  <si>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</si>
  <si>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</si>
  <si>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</si>
  <si>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</si>
  <si>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</si>
  <si>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</si>
  <si>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</si>
  <si>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</si>
  <si>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</si>
  <si>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</si>
  <si>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</si>
  <si>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</si>
  <si>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</si>
  <si>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</si>
  <si>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</si>
  <si>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</si>
  <si>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</si>
  <si>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</si>
  <si>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</si>
  <si>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</si>
  <si>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</si>
  <si>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</si>
  <si>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</si>
  <si>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</si>
  <si>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</si>
  <si>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</si>
  <si>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</si>
  <si>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</si>
  <si>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</si>
  <si>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</si>
  <si>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</si>
  <si>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</si>
  <si>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</si>
  <si>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</si>
  <si>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</si>
  <si>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</si>
  <si>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</si>
  <si>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</si>
  <si>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</si>
  <si>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</si>
  <si>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</si>
  <si>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</si>
  <si>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</si>
  <si>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</si>
  <si>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</si>
  <si>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</si>
  <si>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</si>
  <si>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</si>
  <si>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</si>
  <si>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</si>
  <si>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</si>
  <si>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</si>
  <si>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</si>
  <si>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</si>
  <si>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</si>
  <si>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</si>
  <si>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</si>
  <si>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</si>
  <si>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</si>
  <si>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</si>
  <si>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</si>
  <si>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</si>
  <si>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</si>
  <si>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</si>
  <si>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</si>
  <si>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</si>
  <si>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</si>
  <si>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</si>
  <si>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</si>
  <si>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</si>
  <si>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</si>
  <si>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</si>
  <si>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</si>
  <si>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</si>
  <si>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</si>
  <si>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</si>
  <si>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</si>
  <si>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</si>
  <si>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</si>
  <si>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</si>
  <si>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</si>
  <si>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</si>
  <si>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</si>
  <si>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</si>
  <si>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</si>
  <si>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</si>
  <si>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</si>
  <si>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</si>
  <si>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</si>
  <si>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</si>
  <si>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</si>
  <si>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</si>
  <si>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</si>
  <si>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</si>
  <si>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</si>
  <si>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</si>
  <si>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</si>
  <si>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</si>
  <si>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</si>
  <si>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</si>
  <si>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</si>
  <si>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</si>
  <si>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</si>
  <si>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</si>
  <si>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</si>
  <si>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</si>
  <si>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</si>
  <si>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</si>
  <si>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</si>
  <si>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</si>
  <si>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</si>
  <si>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</si>
  <si>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</si>
  <si>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</si>
  <si>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</si>
  <si>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</si>
  <si>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</si>
  <si>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</si>
  <si>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</si>
  <si>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</si>
  <si>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</si>
  <si>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</si>
  <si>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</si>
  <si>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</si>
  <si>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</si>
  <si>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</si>
  <si>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</si>
  <si>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</si>
  <si>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</si>
  <si>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</si>
  <si>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</si>
  <si>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</si>
  <si>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</si>
  <si>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</si>
  <si>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</si>
  <si>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</si>
  <si>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</si>
  <si>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</si>
  <si>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</si>
  <si>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</si>
  <si>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</si>
  <si>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</si>
  <si>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</si>
  <si>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</si>
  <si>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</si>
  <si>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</si>
  <si>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</si>
  <si>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</si>
  <si>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</si>
  <si>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</si>
  <si>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</si>
  <si>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</si>
  <si>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</si>
  <si>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</si>
  <si>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</si>
  <si>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</si>
  <si>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</si>
  <si>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</si>
  <si>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</si>
  <si>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</si>
  <si>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</si>
  <si>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</si>
  <si>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</si>
  <si>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</si>
  <si>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</si>
  <si>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</si>
  <si>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</si>
  <si>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</si>
  <si>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</si>
  <si>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</si>
  <si>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</si>
  <si>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</si>
  <si>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</si>
  <si>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</si>
  <si>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</si>
  <si>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</si>
  <si>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</si>
  <si>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</si>
  <si>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</si>
  <si>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</si>
  <si>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</si>
  <si>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</si>
  <si>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</si>
  <si>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</si>
  <si>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</si>
  <si>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</si>
  <si>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</si>
  <si>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</si>
  <si>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</si>
  <si>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</si>
  <si>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</si>
  <si>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</si>
  <si>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</si>
  <si>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</si>
  <si>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</si>
  <si>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</si>
  <si>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</si>
  <si>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</si>
  <si>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</si>
  <si>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</si>
  <si>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</si>
  <si>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</si>
  <si>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</si>
  <si>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</si>
  <si>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</si>
  <si>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</si>
  <si>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</si>
  <si>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</si>
  <si>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</si>
  <si>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</si>
  <si>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</si>
  <si>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</si>
  <si>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</si>
  <si>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</si>
  <si>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</si>
  <si>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</si>
  <si>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</si>
  <si>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</si>
  <si>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</si>
  <si>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</si>
  <si>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</si>
  <si>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</si>
  <si>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</si>
  <si>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</si>
  <si>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</si>
  <si>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</si>
  <si>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</si>
  <si>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</si>
  <si>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</si>
  <si>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</si>
  <si>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</si>
  <si>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</si>
  <si>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</si>
  <si>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</si>
  <si>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</si>
  <si>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</si>
  <si>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</si>
  <si>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</si>
  <si>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</si>
  <si>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</si>
  <si>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</si>
  <si>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</si>
  <si>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</si>
  <si>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</si>
  <si>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</si>
  <si>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</si>
  <si>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</si>
  <si>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</si>
  <si>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</si>
  <si>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</si>
  <si>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</si>
  <si>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</si>
  <si>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</si>
  <si>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</si>
  <si>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</si>
  <si>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</si>
  <si>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</si>
  <si>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</si>
  <si>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</si>
  <si>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</si>
  <si>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</si>
  <si>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</si>
  <si>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</si>
  <si>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</si>
  <si>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</si>
  <si>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</si>
  <si>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</si>
  <si>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</si>
  <si>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</si>
  <si>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</si>
  <si>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</si>
  <si>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</si>
  <si>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</si>
  <si>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</si>
  <si>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</si>
  <si>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</si>
  <si>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</si>
  <si>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</si>
  <si>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</si>
  <si>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</si>
  <si>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</si>
  <si>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</si>
  <si>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</si>
  <si>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</si>
  <si>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</si>
  <si>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</si>
  <si>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</si>
  <si>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</si>
  <si>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</si>
  <si>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</si>
  <si>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</si>
  <si>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</si>
  <si>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</si>
  <si>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</si>
  <si>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</si>
  <si>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</si>
  <si>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</si>
  <si>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</si>
  <si>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</si>
  <si>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</si>
  <si>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</si>
  <si>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</si>
  <si>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</si>
  <si>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</si>
  <si>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</si>
  <si>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</si>
  <si>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</si>
  <si>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</si>
  <si>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</si>
  <si>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</si>
  <si>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</si>
  <si>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</si>
  <si>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</si>
  <si>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</si>
  <si>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</si>
  <si>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</si>
  <si>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</si>
  <si>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</si>
  <si>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</si>
  <si>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</si>
  <si>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</si>
  <si>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</si>
  <si>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</si>
  <si>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</si>
  <si>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</si>
  <si>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</si>
  <si>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</si>
  <si>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</si>
  <si>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</si>
  <si>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</si>
  <si>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</si>
  <si>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</si>
  <si>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</si>
  <si>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</si>
  <si>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</si>
  <si>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</si>
  <si>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</si>
  <si>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</si>
  <si>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</si>
  <si>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</si>
  <si>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</si>
  <si>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</si>
  <si>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</si>
  <si>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</si>
  <si>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</si>
  <si>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</si>
  <si>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</si>
  <si>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</si>
  <si>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</si>
  <si>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</si>
  <si>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</si>
  <si>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</si>
  <si>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</si>
  <si>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</si>
  <si>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</si>
  <si>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</si>
  <si>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</si>
  <si>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</si>
  <si>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</si>
  <si>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</si>
  <si>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</si>
  <si>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</si>
  <si>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</si>
  <si>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</si>
  <si>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</si>
  <si>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</si>
  <si>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</si>
  <si>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</si>
  <si>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</si>
  <si>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</si>
  <si>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</si>
  <si>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</si>
  <si>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</si>
  <si>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</si>
  <si>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</si>
  <si>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</si>
  <si>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</si>
  <si>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</si>
  <si>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</si>
  <si>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</si>
  <si>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</si>
  <si>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</si>
  <si>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</si>
  <si>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</si>
  <si>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</si>
  <si>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</si>
  <si>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</si>
  <si>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</si>
  <si>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</si>
  <si>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</si>
  <si>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</si>
  <si>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</si>
  <si>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</si>
  <si>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</si>
  <si>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</si>
  <si>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</si>
  <si>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</si>
  <si>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</si>
  <si>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</si>
  <si>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</si>
  <si>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</si>
  <si>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</si>
  <si>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</si>
  <si>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</si>
  <si>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</si>
  <si>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</si>
  <si>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</si>
  <si>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</si>
  <si>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</si>
  <si>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</si>
  <si>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</si>
  <si>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</si>
  <si>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</si>
  <si>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</si>
  <si>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</si>
  <si>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</si>
  <si>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</si>
  <si>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</si>
  <si>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</si>
  <si>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</si>
  <si>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</si>
  <si>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</si>
  <si>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</si>
  <si>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</si>
  <si>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</si>
  <si>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</si>
  <si>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</si>
  <si>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</si>
  <si>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</si>
  <si>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</si>
  <si>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</si>
  <si>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</si>
  <si>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</si>
  <si>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</si>
  <si>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</si>
  <si>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</si>
  <si>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</si>
  <si>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</si>
  <si>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</si>
  <si>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</si>
  <si>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</si>
  <si>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</si>
  <si>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</si>
  <si>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</si>
  <si>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</si>
  <si>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</si>
  <si>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</si>
  <si>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</si>
  <si>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</si>
  <si>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</si>
  <si>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</si>
  <si>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</si>
  <si>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</si>
  <si>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</si>
  <si>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</si>
  <si>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</si>
  <si>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</si>
  <si>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</si>
  <si>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</si>
  <si>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</si>
  <si>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</si>
  <si>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</si>
  <si>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</si>
  <si>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</si>
  <si>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</si>
  <si>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</si>
  <si>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</si>
  <si>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</si>
  <si>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</si>
  <si>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</si>
  <si>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</si>
  <si>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</si>
  <si>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</si>
  <si>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</si>
  <si>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</si>
  <si>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</si>
  <si>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</si>
  <si>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</si>
  <si>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</si>
  <si>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</si>
  <si>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</si>
  <si>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</si>
  <si>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</si>
  <si>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</si>
  <si>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</si>
  <si>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</si>
  <si>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</si>
  <si>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</si>
  <si>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</si>
  <si>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</si>
  <si>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</si>
  <si>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</si>
  <si>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</si>
  <si>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</si>
  <si>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</si>
  <si>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</si>
  <si>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</si>
  <si>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</si>
  <si>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</si>
  <si>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</si>
  <si>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</si>
  <si>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</si>
  <si>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</si>
  <si>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</si>
  <si>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</si>
  <si>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</si>
  <si>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</si>
  <si>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</si>
  <si>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</si>
  <si>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</si>
  <si>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</si>
  <si>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</si>
  <si>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</si>
  <si>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</si>
  <si>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</si>
  <si>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</si>
  <si>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</si>
  <si>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</si>
  <si>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</si>
  <si>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</si>
  <si>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</si>
  <si>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</si>
  <si>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</si>
  <si>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</si>
  <si>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</si>
  <si>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</si>
  <si>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</si>
  <si>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</si>
  <si>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</si>
  <si>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</si>
  <si>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</si>
  <si>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</si>
  <si>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</si>
  <si>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</si>
  <si>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</si>
  <si>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</si>
  <si>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</si>
  <si>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</si>
  <si>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</si>
  <si>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</si>
  <si>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</si>
  <si>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</si>
  <si>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</si>
  <si>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</si>
  <si>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</si>
  <si>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</si>
  <si>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</si>
  <si>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</si>
  <si>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</si>
  <si>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</si>
  <si>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</si>
  <si>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</si>
  <si>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</si>
  <si>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</si>
  <si>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</si>
  <si>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</si>
  <si>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</si>
  <si>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</si>
  <si>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</si>
  <si>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</si>
  <si>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</si>
  <si>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</si>
  <si>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</si>
  <si>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</si>
  <si>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</si>
  <si>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</si>
  <si>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</si>
  <si>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</si>
  <si>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</si>
  <si>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</si>
  <si>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</si>
  <si>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</si>
  <si>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</si>
  <si>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</si>
  <si>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</si>
  <si>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</si>
  <si>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</si>
  <si>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</si>
  <si>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</si>
  <si>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</si>
  <si>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</si>
  <si>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</si>
  <si>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</si>
  <si>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</si>
  <si>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</si>
  <si>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</si>
  <si>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</si>
  <si>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</si>
  <si>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</si>
  <si>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</si>
  <si>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</si>
  <si>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</si>
  <si>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</si>
  <si>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</si>
  <si>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</si>
  <si>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</si>
  <si>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</si>
  <si>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</si>
  <si>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</si>
  <si>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</si>
  <si>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</si>
  <si>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</si>
  <si>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</si>
  <si>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</si>
  <si>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</si>
  <si>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</si>
  <si>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</si>
  <si>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</si>
  <si>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</si>
  <si>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</si>
  <si>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</si>
  <si>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</si>
  <si>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</si>
  <si>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</si>
  <si>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</si>
  <si>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</si>
  <si>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</si>
  <si>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</si>
  <si>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</si>
  <si>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</si>
  <si>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</si>
  <si>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</si>
  <si>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</si>
  <si>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</si>
  <si>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</si>
  <si>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</si>
  <si>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</si>
  <si>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</si>
  <si>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</si>
  <si>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</si>
  <si>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</si>
  <si>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</si>
  <si>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</si>
  <si>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</si>
  <si>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</si>
  <si>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</si>
  <si>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</si>
  <si>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</si>
  <si>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</si>
  <si>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</si>
  <si>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</si>
  <si>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</si>
  <si>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</si>
  <si>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</si>
  <si>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</si>
  <si>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</si>
  <si>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</si>
  <si>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</si>
  <si>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</si>
  <si>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</si>
  <si>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</si>
  <si>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</si>
  <si>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</si>
  <si>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</si>
  <si>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</si>
  <si>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</si>
  <si>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</si>
  <si>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</si>
  <si>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</si>
  <si>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</si>
  <si>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</si>
  <si>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</si>
  <si>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</si>
  <si>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</si>
  <si>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</si>
  <si>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</si>
  <si>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</si>
  <si>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</si>
  <si>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</si>
  <si>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</si>
  <si>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</si>
  <si>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</si>
  <si>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</si>
  <si>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</si>
  <si>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</si>
  <si>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</si>
  <si>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</si>
  <si>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</si>
  <si>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</si>
  <si>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</si>
  <si>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</si>
  <si>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</si>
  <si>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</si>
  <si>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</si>
  <si>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</si>
  <si>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</si>
  <si>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</si>
  <si>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</si>
  <si>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</si>
  <si>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</si>
  <si>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</si>
  <si>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</si>
  <si>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</si>
  <si>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</si>
  <si>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</si>
  <si>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</si>
  <si>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</si>
  <si>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</si>
  <si>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</si>
  <si>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</si>
  <si>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</si>
  <si>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</si>
  <si>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</si>
  <si>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</si>
  <si>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</si>
  <si>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</si>
  <si>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</si>
  <si>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</si>
  <si>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</si>
  <si>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</si>
  <si>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</si>
  <si>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</si>
  <si>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</si>
  <si>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</si>
  <si>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</si>
  <si>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</si>
  <si>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</si>
  <si>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</si>
  <si>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</si>
  <si>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</si>
  <si>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</si>
  <si>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</si>
  <si>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</si>
  <si>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</si>
  <si>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</si>
  <si>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</si>
  <si>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</si>
  <si>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</si>
  <si>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</si>
  <si>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</si>
  <si>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</si>
  <si>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</si>
  <si>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</si>
  <si>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</si>
  <si>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</si>
  <si>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</si>
  <si>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</si>
  <si>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</si>
  <si>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</si>
  <si>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</si>
  <si>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</si>
  <si>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</si>
  <si>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</si>
  <si>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</si>
  <si>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</si>
  <si>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</si>
  <si>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</si>
  <si>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</si>
  <si>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</si>
  <si>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</si>
  <si>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</si>
  <si>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</si>
  <si>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</si>
  <si>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</si>
  <si>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</si>
  <si>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</si>
  <si>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</si>
  <si>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</si>
  <si>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</si>
  <si>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</si>
  <si>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</si>
  <si>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</si>
  <si>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</si>
  <si>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</si>
  <si>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</si>
  <si>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</si>
  <si>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</si>
  <si>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</si>
  <si>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</si>
  <si>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</si>
  <si>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</si>
  <si>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</si>
  <si>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</si>
  <si>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</si>
  <si>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</si>
  <si>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</si>
  <si>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</si>
  <si>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</si>
  <si>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</si>
  <si>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</si>
  <si>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</si>
  <si>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</si>
  <si>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</si>
  <si>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</si>
  <si>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</si>
  <si>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</si>
  <si>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</si>
  <si>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</si>
  <si>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</si>
  <si>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</si>
  <si>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</si>
  <si>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</si>
  <si>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</si>
  <si>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</si>
  <si>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</si>
  <si>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</si>
  <si>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</si>
  <si>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</si>
  <si>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</si>
  <si>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</si>
  <si>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</si>
  <si>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</si>
  <si>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</si>
  <si>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</si>
  <si>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</si>
  <si>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</si>
  <si>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</si>
  <si>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</si>
  <si>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</si>
  <si>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</si>
  <si>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</si>
  <si>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</si>
  <si>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</si>
  <si>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</si>
  <si>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</si>
  <si>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</si>
  <si>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</si>
  <si>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</si>
  <si>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</si>
  <si>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</si>
  <si>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</si>
  <si>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</si>
  <si>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</si>
  <si>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</si>
  <si>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</si>
  <si>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</si>
  <si>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</si>
  <si>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</si>
  <si>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</si>
  <si>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</si>
  <si>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</si>
  <si>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</si>
  <si>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</si>
  <si>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</si>
  <si>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</si>
  <si>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</si>
  <si>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</si>
  <si>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</si>
  <si>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</si>
  <si>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</si>
  <si>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</si>
  <si>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</si>
  <si>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</si>
  <si>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</si>
  <si>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</si>
  <si>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</si>
  <si>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</si>
  <si>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</si>
  <si>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</si>
  <si>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</si>
  <si>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</si>
  <si>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</si>
  <si>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</si>
  <si>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</si>
  <si>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</si>
  <si>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</si>
  <si>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</si>
  <si>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</si>
  <si>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</si>
  <si>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</si>
  <si>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</si>
  <si>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</si>
  <si>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</si>
  <si>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</si>
  <si>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</si>
  <si>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</si>
  <si>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</si>
  <si>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</si>
  <si>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</si>
  <si>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</si>
  <si>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</si>
  <si>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</si>
  <si>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</si>
  <si>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</si>
  <si>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</si>
  <si>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</si>
  <si>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</si>
  <si>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</si>
  <si>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</si>
  <si>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</si>
  <si>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</si>
  <si>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</si>
  <si>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</si>
  <si>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</si>
  <si>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</si>
  <si>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</si>
  <si>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</si>
  <si>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</si>
  <si>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</si>
  <si>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</si>
  <si>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</si>
  <si>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</si>
  <si>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</si>
  <si>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</si>
  <si>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</si>
  <si>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</si>
  <si>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</si>
  <si>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</si>
  <si>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</si>
  <si>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</si>
  <si>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</si>
  <si>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</si>
  <si>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</si>
  <si>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</si>
  <si>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</si>
  <si>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</si>
  <si>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</si>
  <si>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</si>
  <si>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</si>
  <si>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</si>
  <si>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</si>
  <si>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</si>
  <si>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</si>
  <si>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</si>
  <si>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</si>
  <si>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</si>
  <si>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</si>
  <si>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</si>
  <si>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</si>
  <si>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</si>
  <si>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</si>
  <si>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</si>
  <si>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</si>
  <si>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</si>
  <si>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</si>
  <si>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</si>
  <si>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</si>
  <si>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</si>
  <si>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</si>
  <si>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</si>
  <si>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</si>
  <si>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</si>
  <si>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</si>
  <si>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</si>
  <si>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</si>
  <si>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</si>
  <si>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</si>
  <si>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</si>
  <si>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</si>
  <si>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</si>
  <si>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</si>
  <si>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</si>
  <si>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</si>
  <si>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</si>
  <si>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</si>
  <si>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</si>
  <si>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</si>
  <si>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</si>
  <si>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</si>
  <si>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</si>
  <si>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</si>
  <si>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</si>
  <si>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</si>
  <si>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</si>
  <si>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</si>
  <si>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</si>
  <si>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</si>
  <si>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</si>
  <si>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</si>
  <si>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</si>
  <si>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</si>
  <si>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</si>
  <si>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</si>
  <si>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</si>
  <si>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</si>
  <si>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</si>
  <si>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</si>
  <si>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</si>
  <si>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</si>
  <si>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</si>
  <si>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</si>
  <si>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</si>
  <si>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</si>
  <si>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</si>
  <si>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</si>
  <si>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</si>
  <si>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</si>
  <si>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</si>
  <si>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</si>
  <si>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</si>
  <si>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</si>
  <si>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</si>
  <si>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</si>
  <si>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</si>
  <si>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</si>
  <si>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</si>
  <si>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</si>
  <si>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</si>
  <si>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</si>
  <si>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</si>
  <si>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</si>
  <si>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</si>
  <si>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</si>
  <si>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</si>
  <si>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</si>
  <si>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</si>
  <si>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</si>
  <si>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</si>
  <si>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</si>
  <si>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</si>
  <si>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</si>
  <si>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</si>
  <si>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</si>
  <si>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</si>
  <si>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</si>
  <si>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</si>
  <si>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</si>
  <si>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</si>
  <si>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</si>
  <si>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</si>
  <si>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</si>
  <si>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</si>
  <si>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</si>
  <si>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</si>
  <si>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</si>
  <si>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</si>
  <si>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</si>
  <si>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</si>
  <si>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</si>
  <si>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</si>
  <si>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</si>
  <si>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</si>
  <si>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</si>
  <si>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</si>
  <si>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</si>
  <si>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</si>
  <si>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</si>
  <si>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</si>
  <si>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</si>
  <si>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</si>
  <si>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</si>
  <si>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</si>
  <si>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</si>
  <si>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</si>
  <si>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</si>
  <si>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</si>
  <si>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</si>
  <si>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</si>
  <si>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</si>
  <si>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</si>
  <si>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</si>
  <si>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</si>
  <si>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</si>
  <si>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</si>
  <si>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</si>
  <si>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</si>
  <si>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</si>
  <si>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</si>
  <si>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</si>
  <si>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</si>
  <si>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</si>
  <si>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</si>
  <si>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</si>
  <si>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</si>
  <si>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</si>
  <si>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</si>
  <si>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</si>
  <si>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</si>
  <si>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</si>
  <si>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</si>
  <si>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</si>
  <si>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</si>
  <si>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</si>
  <si>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</si>
  <si>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</si>
  <si>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</si>
  <si>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</si>
  <si>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</si>
  <si>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</si>
  <si>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</si>
  <si>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</si>
  <si>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</si>
  <si>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</si>
  <si>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</si>
  <si>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</si>
  <si>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</si>
  <si>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</si>
  <si>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</si>
  <si>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</si>
  <si>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</si>
  <si>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</si>
  <si>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</si>
  <si>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</si>
  <si>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</si>
  <si>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</si>
  <si>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</si>
  <si>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</si>
  <si>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</si>
  <si>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</si>
  <si>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</si>
  <si>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</si>
  <si>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</si>
  <si>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</si>
  <si>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</si>
  <si>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</si>
  <si>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</si>
  <si>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</si>
  <si>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</si>
  <si>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</si>
  <si>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</si>
  <si>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</si>
  <si>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</si>
  <si>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</si>
  <si>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</si>
  <si>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</si>
  <si>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</si>
  <si>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</si>
  <si>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</si>
  <si>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</si>
  <si>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</si>
  <si>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</si>
  <si>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</si>
  <si>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</si>
  <si>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</si>
  <si>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</si>
  <si>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</si>
  <si>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</si>
  <si>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</si>
  <si>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</si>
  <si>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</si>
  <si>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</si>
  <si>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</si>
  <si>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</si>
  <si>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</si>
  <si>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</si>
  <si>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</si>
  <si>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</si>
  <si>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</si>
  <si>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</si>
  <si>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</si>
  <si>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</si>
  <si>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</si>
  <si>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</si>
  <si>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</si>
  <si>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</si>
  <si>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</si>
  <si>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</si>
  <si>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</si>
  <si>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</si>
  <si>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</si>
  <si>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</si>
  <si>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</si>
  <si>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</si>
  <si>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</si>
  <si>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</si>
  <si>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</si>
  <si>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</si>
  <si>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</si>
  <si>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</si>
  <si>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</si>
  <si>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</si>
  <si>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</si>
  <si>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</si>
  <si>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</si>
  <si>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</si>
  <si>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</si>
  <si>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</si>
  <si>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</si>
  <si>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</si>
  <si>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</si>
  <si>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</si>
  <si>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</si>
  <si>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</si>
  <si>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</si>
  <si>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</si>
  <si>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</si>
  <si>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</si>
  <si>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</si>
  <si>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</si>
  <si>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</si>
  <si>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</si>
  <si>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</si>
  <si>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</si>
  <si>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</si>
  <si>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</si>
  <si>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</si>
  <si>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</si>
  <si>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</si>
  <si>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</si>
  <si>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</si>
  <si>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</si>
  <si>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</si>
  <si>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</si>
  <si>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</si>
  <si>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</si>
  <si>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</si>
  <si>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</si>
  <si>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</si>
  <si>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</si>
  <si>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</si>
  <si>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</si>
  <si>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</si>
  <si>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</si>
  <si>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</si>
  <si>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</si>
  <si>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</si>
  <si>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</si>
  <si>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</si>
  <si>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</si>
  <si>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</si>
  <si>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</si>
  <si>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</si>
  <si>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</si>
  <si>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</si>
  <si>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</si>
  <si>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</si>
  <si>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</si>
  <si>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</si>
  <si>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</si>
  <si>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</si>
  <si>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</si>
  <si>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</si>
  <si>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</si>
  <si>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</si>
  <si>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</si>
  <si>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</si>
  <si>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</si>
  <si>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</si>
  <si>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</si>
  <si>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</si>
  <si>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</si>
  <si>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</si>
  <si>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</si>
  <si>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</si>
  <si>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</si>
  <si>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</si>
  <si>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</si>
  <si>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</si>
  <si>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</si>
  <si>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</si>
  <si>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</si>
  <si>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</si>
  <si>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</si>
  <si>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</si>
  <si>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</si>
  <si>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</si>
  <si>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</si>
  <si>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</si>
  <si>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</si>
  <si>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</si>
  <si>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</si>
  <si>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</si>
  <si>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</si>
  <si>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</si>
  <si>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</si>
  <si>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</si>
  <si>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</si>
  <si>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</si>
  <si>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</si>
  <si>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</si>
  <si>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</si>
  <si>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</si>
  <si>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</si>
  <si>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</si>
  <si>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</si>
  <si>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</si>
  <si>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</si>
  <si>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</si>
  <si>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</si>
  <si>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</si>
  <si>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</si>
  <si>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</si>
  <si>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</si>
  <si>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</si>
  <si>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</si>
  <si>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</si>
  <si>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</si>
  <si>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</si>
  <si>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</si>
  <si>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</si>
  <si>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</si>
  <si>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</si>
  <si>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</si>
  <si>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</si>
  <si>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</si>
  <si>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</si>
  <si>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</si>
  <si>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</si>
  <si>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</si>
  <si>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</si>
  <si>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</si>
  <si>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</si>
  <si>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</si>
  <si>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</si>
  <si>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</si>
  <si>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</si>
  <si>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</si>
  <si>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</si>
  <si>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</si>
  <si>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</si>
  <si>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</si>
  <si>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</si>
  <si>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</si>
  <si>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</si>
  <si>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</si>
  <si>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</si>
  <si>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</si>
  <si>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</si>
  <si>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</si>
  <si>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</si>
  <si>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</si>
  <si>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</si>
  <si>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</si>
  <si>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</si>
  <si>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</si>
  <si>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</si>
  <si>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</si>
  <si>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</si>
  <si>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</si>
  <si>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</si>
  <si>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</si>
  <si>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</si>
  <si>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</si>
  <si>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</si>
  <si>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</si>
  <si>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</si>
  <si>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</si>
  <si>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</si>
  <si>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</si>
  <si>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</si>
  <si>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</si>
  <si>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</si>
  <si>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</si>
  <si>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</si>
  <si>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</si>
  <si>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</si>
  <si>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</si>
  <si>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</si>
  <si>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</si>
  <si>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</si>
  <si>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</si>
  <si>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</si>
  <si>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</si>
  <si>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</si>
  <si>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</si>
  <si>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</si>
  <si>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</si>
  <si>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</si>
  <si>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</si>
  <si>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</si>
  <si>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</si>
  <si>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</si>
  <si>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</si>
  <si>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</si>
  <si>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</si>
  <si>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</si>
  <si>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</si>
  <si>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</si>
  <si>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</si>
  <si>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</si>
  <si>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</si>
  <si>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</si>
  <si>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</si>
  <si>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</si>
  <si>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</si>
  <si>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</si>
  <si>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</si>
  <si>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</si>
  <si>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</si>
  <si>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</si>
  <si>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</si>
  <si>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</si>
  <si>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</si>
  <si>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</si>
  <si>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</si>
  <si>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</si>
  <si>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</si>
  <si>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</si>
  <si>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</si>
  <si>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</si>
  <si>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</si>
  <si>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</si>
  <si>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</si>
  <si>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</si>
  <si>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</si>
  <si>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</si>
  <si>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</si>
  <si>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</si>
  <si>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</si>
  <si>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</si>
  <si>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</si>
  <si>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</si>
  <si>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</si>
  <si>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</si>
  <si>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</si>
  <si>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</si>
  <si>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</si>
  <si>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</si>
  <si>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</si>
  <si>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</si>
  <si>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</si>
  <si>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</si>
  <si>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</si>
  <si>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</si>
  <si>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</si>
  <si>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</si>
  <si>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</si>
  <si>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</si>
  <si>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</si>
  <si>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</si>
  <si>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</si>
  <si>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</si>
  <si>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</si>
  <si>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</si>
  <si>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</si>
  <si>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</si>
  <si>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</si>
  <si>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</si>
  <si>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</si>
  <si>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</si>
  <si>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</si>
  <si>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</si>
  <si>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</si>
  <si>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</si>
  <si>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</si>
  <si>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</si>
  <si>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</si>
  <si>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</si>
  <si>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</si>
  <si>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</si>
  <si>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</si>
  <si>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</si>
  <si>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</si>
  <si>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</si>
  <si>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</si>
  <si>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</si>
  <si>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</si>
  <si>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</si>
  <si>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</si>
  <si>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</si>
  <si>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</si>
  <si>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</si>
  <si>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</si>
  <si>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</si>
  <si>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</si>
  <si>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</si>
  <si>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</si>
  <si>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</si>
  <si>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</si>
  <si>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</si>
  <si>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</si>
  <si>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</si>
  <si>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</si>
  <si>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</si>
  <si>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</si>
  <si>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</si>
  <si>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</si>
  <si>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</si>
  <si>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</si>
  <si>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</si>
  <si>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</si>
  <si>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</si>
  <si>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</si>
  <si>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</si>
  <si>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</si>
  <si>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</si>
  <si>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</si>
  <si>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</si>
  <si>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</si>
  <si>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</si>
  <si>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</si>
  <si>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</si>
  <si>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</si>
  <si>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</si>
  <si>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</si>
  <si>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</si>
  <si>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</si>
  <si>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</si>
  <si>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</si>
  <si>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</si>
  <si>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</si>
  <si>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</si>
  <si>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</si>
  <si>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</si>
  <si>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</si>
  <si>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</si>
  <si>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</si>
  <si>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</si>
  <si>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</si>
  <si>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</si>
  <si>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</si>
  <si>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</si>
  <si>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</si>
  <si>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</si>
  <si>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</si>
  <si>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</si>
  <si>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</si>
  <si>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</si>
  <si>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</si>
  <si>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</si>
  <si>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</si>
  <si>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</si>
  <si>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</si>
  <si>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</si>
  <si>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</si>
  <si>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</si>
  <si>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</si>
  <si>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</si>
  <si>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</si>
  <si>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</si>
  <si>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</si>
  <si>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</si>
  <si>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</si>
  <si>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</si>
  <si>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</si>
  <si>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</si>
  <si>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</si>
  <si>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</si>
  <si>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</si>
  <si>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</si>
  <si>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</si>
  <si>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</si>
  <si>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</si>
  <si>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</si>
  <si>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</si>
  <si>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</si>
  <si>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</si>
  <si>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</si>
  <si>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</si>
  <si>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</si>
  <si>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</si>
  <si>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</si>
  <si>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</si>
  <si>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</si>
  <si>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</si>
  <si>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</si>
  <si>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</si>
  <si>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</si>
  <si>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</si>
  <si>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</si>
  <si>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</si>
  <si>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</si>
  <si>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</si>
  <si>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</si>
  <si>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</si>
  <si>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</si>
  <si>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</si>
  <si>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</si>
  <si>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</si>
  <si>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</si>
  <si>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</si>
  <si>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</si>
  <si>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</si>
  <si>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</si>
  <si>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</si>
  <si>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</si>
  <si>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</si>
  <si>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</si>
  <si>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</si>
  <si>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</si>
  <si>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</si>
  <si>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</si>
  <si>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</si>
  <si>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</si>
  <si>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</si>
  <si>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</si>
  <si>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</si>
  <si>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</si>
  <si>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</si>
  <si>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</si>
  <si>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</si>
  <si>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</si>
  <si>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</si>
  <si>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</si>
  <si>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</si>
  <si>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</si>
  <si>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</si>
  <si>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</si>
  <si>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</si>
  <si>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</si>
  <si>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</si>
  <si>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</si>
  <si>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</si>
  <si>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</si>
  <si>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</si>
  <si>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</si>
  <si>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</si>
  <si>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</si>
  <si>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</si>
  <si>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</si>
  <si>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</si>
  <si>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</si>
  <si>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</si>
  <si>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</si>
  <si>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</si>
  <si>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</si>
  <si>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</si>
  <si>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</si>
  <si>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</si>
  <si>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</si>
  <si>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</si>
  <si>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</si>
  <si>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</si>
  <si>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</si>
  <si>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</si>
  <si>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</si>
  <si>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</si>
  <si>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</si>
  <si>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</si>
  <si>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</si>
  <si>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</si>
  <si>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</si>
  <si>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</si>
  <si>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</si>
  <si>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</si>
  <si>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</si>
  <si>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</si>
  <si>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</si>
  <si>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</si>
  <si>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</si>
  <si>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</si>
  <si>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</si>
  <si>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</si>
  <si>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</si>
  <si>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</si>
  <si>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</si>
  <si>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</si>
  <si>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</si>
  <si>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</si>
  <si>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</si>
  <si>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</si>
  <si>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</si>
  <si>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</si>
  <si>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</si>
  <si>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</si>
  <si>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</si>
  <si>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</si>
  <si>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</si>
  <si>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</si>
  <si>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</si>
  <si>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</si>
  <si>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</si>
  <si>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</si>
  <si>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</si>
  <si>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</si>
  <si>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</si>
  <si>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</si>
  <si>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</si>
  <si>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</si>
  <si>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</si>
  <si>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</si>
  <si>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</si>
  <si>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</si>
  <si>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</si>
  <si>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</si>
  <si>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</si>
  <si>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</si>
  <si>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</si>
  <si>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</si>
  <si>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</si>
  <si>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</si>
  <si>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</si>
  <si>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</si>
  <si>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</si>
  <si>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</si>
  <si>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</si>
  <si>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</si>
  <si>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</si>
  <si>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</si>
  <si>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</si>
  <si>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</si>
  <si>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</si>
  <si>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</si>
  <si>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</si>
  <si>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</si>
  <si>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</si>
  <si>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</si>
  <si>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</si>
  <si>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</si>
  <si>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</si>
  <si>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</si>
  <si>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</si>
  <si>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</si>
  <si>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</si>
  <si>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</si>
  <si>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</si>
  <si>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</si>
  <si>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</si>
  <si>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</si>
  <si>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</si>
  <si>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</si>
  <si>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</si>
  <si>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</si>
  <si>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</si>
  <si>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</si>
  <si>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</si>
  <si>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</si>
  <si>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</si>
  <si>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</si>
  <si>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</si>
  <si>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</si>
  <si>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</si>
  <si>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</si>
  <si>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</si>
  <si>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</si>
  <si>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</si>
  <si>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</si>
  <si>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</si>
  <si>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</si>
  <si>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</si>
  <si>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</si>
  <si>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</si>
  <si>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</si>
  <si>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</si>
  <si>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</si>
  <si>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</si>
  <si>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</si>
  <si>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</si>
  <si>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</si>
  <si>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</si>
  <si>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</si>
  <si>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</si>
  <si>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</si>
  <si>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</si>
  <si>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</si>
  <si>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</si>
  <si>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</si>
  <si>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</si>
  <si>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</si>
  <si>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</si>
  <si>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</si>
  <si>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</si>
  <si>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</si>
  <si>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</si>
  <si>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</si>
  <si>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</si>
  <si>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</si>
  <si>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</si>
  <si>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</si>
  <si>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</si>
  <si>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</si>
  <si>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</si>
  <si>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</si>
  <si>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</si>
  <si>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</si>
  <si>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</si>
  <si>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</si>
  <si>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</si>
  <si>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</si>
  <si>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</si>
  <si>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</si>
  <si>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</si>
  <si>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</si>
  <si>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</si>
  <si>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</si>
  <si>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</si>
  <si>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</si>
  <si>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</si>
  <si>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</si>
  <si>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</si>
  <si>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</si>
  <si>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</si>
  <si>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</si>
  <si>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</si>
  <si>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</si>
  <si>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</si>
  <si>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</si>
  <si>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</si>
  <si>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</si>
  <si>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</si>
  <si>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</si>
  <si>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</si>
  <si>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</si>
  <si>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</si>
  <si>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</si>
  <si>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</si>
  <si>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</si>
  <si>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</si>
  <si>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</si>
  <si>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</si>
  <si>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</si>
  <si>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</si>
  <si>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</si>
  <si>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</si>
  <si>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</si>
  <si>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</si>
  <si>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</si>
  <si>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</si>
  <si>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</si>
  <si>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</si>
  <si>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</si>
  <si>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</si>
  <si>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</si>
  <si>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</si>
  <si>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</si>
  <si>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</si>
  <si>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</si>
  <si>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</si>
  <si>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</si>
  <si>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</si>
  <si>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</si>
  <si>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</si>
  <si>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</si>
  <si>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</si>
  <si>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</si>
  <si>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</si>
  <si>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</si>
  <si>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</si>
  <si>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</si>
  <si>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</si>
  <si>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</si>
  <si>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</si>
  <si>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</si>
  <si>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</si>
  <si>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</si>
  <si>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</si>
  <si>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</si>
  <si>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</si>
  <si>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</si>
  <si>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</si>
  <si>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</si>
  <si>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</si>
  <si>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</si>
  <si>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</si>
  <si>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</si>
  <si>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</si>
  <si>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</si>
  <si>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</si>
  <si>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</si>
  <si>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</si>
  <si>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</si>
  <si>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</si>
  <si>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</si>
  <si>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</si>
  <si>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</si>
  <si>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</si>
  <si>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</si>
  <si>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</si>
  <si>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</si>
  <si>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</si>
  <si>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</si>
  <si>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</si>
  <si>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</si>
  <si>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</si>
  <si>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</si>
  <si>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</si>
  <si>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</si>
  <si>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</si>
  <si>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</si>
  <si>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</si>
  <si>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</si>
  <si>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</si>
  <si>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</si>
  <si>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</si>
  <si>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</si>
  <si>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</si>
  <si>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</si>
  <si>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</si>
  <si>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</si>
  <si>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</si>
  <si>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</si>
  <si>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</si>
  <si>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</si>
  <si>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</si>
  <si>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</si>
  <si>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</si>
  <si>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</si>
  <si>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</si>
  <si>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</si>
  <si>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</si>
  <si>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</si>
  <si>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</si>
  <si>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</si>
  <si>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</si>
  <si>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</si>
  <si>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</si>
  <si>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</si>
  <si>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</si>
  <si>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</si>
  <si>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</si>
  <si>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</si>
  <si>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</si>
  <si>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</si>
  <si>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</si>
  <si>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</si>
  <si>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</si>
  <si>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</si>
  <si>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</si>
  <si>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</si>
  <si>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</si>
  <si>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</si>
  <si>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</si>
  <si>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</si>
  <si>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</si>
  <si>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</si>
  <si>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</si>
  <si>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</si>
  <si>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</si>
  <si>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</si>
  <si>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</si>
  <si>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</si>
  <si>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</si>
  <si>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</si>
  <si>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</si>
  <si>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</si>
  <si>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</si>
  <si>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</si>
  <si>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</si>
  <si>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</si>
  <si>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</si>
  <si>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</si>
  <si>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</si>
  <si>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</si>
  <si>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</si>
  <si>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</si>
  <si>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</si>
  <si>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</si>
  <si>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</si>
  <si>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</si>
  <si>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</si>
  <si>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</si>
  <si>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</si>
  <si>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</si>
  <si>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</si>
  <si>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</si>
  <si>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</si>
  <si>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</si>
  <si>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</si>
  <si>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</si>
  <si>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</si>
  <si>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</si>
  <si>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</si>
  <si>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</si>
  <si>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</si>
  <si>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</si>
  <si>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</si>
  <si>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</si>
  <si>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</si>
  <si>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</si>
  <si>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</si>
  <si>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</si>
  <si>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</si>
  <si>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</si>
  <si>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</si>
  <si>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</si>
  <si>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</si>
  <si>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</si>
  <si>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</si>
  <si>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</si>
  <si>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</si>
  <si>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</si>
  <si>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</si>
  <si>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</si>
  <si>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</si>
  <si>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</si>
  <si>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</si>
  <si>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</si>
  <si>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</si>
  <si>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</si>
  <si>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</si>
  <si>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</si>
  <si>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</si>
  <si>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</si>
  <si>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</si>
  <si>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</si>
  <si>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</si>
  <si>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</si>
  <si>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</si>
  <si>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</si>
  <si>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</si>
  <si>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</si>
  <si>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</si>
  <si>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</si>
  <si>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</si>
  <si>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</si>
  <si>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</si>
  <si>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</si>
  <si>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</si>
  <si>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</si>
  <si>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</si>
  <si>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</si>
  <si>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</si>
  <si>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</si>
  <si>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</si>
  <si>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</si>
  <si>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</si>
  <si>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</si>
  <si>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</si>
  <si>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</si>
  <si>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</si>
  <si>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</si>
  <si>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</si>
  <si>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</si>
  <si>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</si>
  <si>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</si>
  <si>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</si>
  <si>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</si>
  <si>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</si>
  <si>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</si>
  <si>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</si>
  <si>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</si>
  <si>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</si>
  <si>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</si>
  <si>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</si>
  <si>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</si>
  <si>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</si>
  <si>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</si>
  <si>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</si>
  <si>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</si>
  <si>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</si>
  <si>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</si>
  <si>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</si>
  <si>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</si>
  <si>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</si>
  <si>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</si>
  <si>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</si>
  <si>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</si>
  <si>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</si>
  <si>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</si>
  <si>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</si>
  <si>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</si>
  <si>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</si>
  <si>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</si>
  <si>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</si>
  <si>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</si>
  <si>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</si>
  <si>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</si>
  <si>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</si>
  <si>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</si>
  <si>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</si>
  <si>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</si>
  <si>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</si>
  <si>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</si>
  <si>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</si>
  <si>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</si>
  <si>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</si>
  <si>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</si>
  <si>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</si>
  <si>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</si>
  <si>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</si>
  <si>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</si>
  <si>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</si>
  <si>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</si>
  <si>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</si>
  <si>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</si>
  <si>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</si>
  <si>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</si>
  <si>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</si>
  <si>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</si>
  <si>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</si>
  <si>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</si>
  <si>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</si>
  <si>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</si>
  <si>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</si>
  <si>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</si>
  <si>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</si>
  <si>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</si>
  <si>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</si>
  <si>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</si>
  <si>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</si>
  <si>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</si>
  <si>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</si>
  <si>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</si>
  <si>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</si>
  <si>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</si>
  <si>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</si>
  <si>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</si>
  <si>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</si>
  <si>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</si>
  <si>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</si>
  <si>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</si>
  <si>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</si>
  <si>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</si>
  <si>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</si>
  <si>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</si>
  <si>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</si>
  <si>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</si>
  <si>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</si>
  <si>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</si>
  <si>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</si>
  <si>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</si>
  <si>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</si>
  <si>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</si>
  <si>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</si>
  <si>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</si>
  <si>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</si>
  <si>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</si>
  <si>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</si>
  <si>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</si>
  <si>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</si>
  <si>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</si>
  <si>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</si>
  <si>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</si>
  <si>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</si>
  <si>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</si>
  <si>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</si>
  <si>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</si>
  <si>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</si>
  <si>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</si>
  <si>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</si>
  <si>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</si>
  <si>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</si>
  <si>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</si>
  <si>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</si>
  <si>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</si>
  <si>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</si>
  <si>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</si>
  <si>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</si>
  <si>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</si>
  <si>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</si>
  <si>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</si>
  <si>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</si>
  <si>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</si>
  <si>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</si>
  <si>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</si>
  <si>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</si>
  <si>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</si>
  <si>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</si>
  <si>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</si>
  <si>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</si>
  <si>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</si>
  <si>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</si>
  <si>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</si>
  <si>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</si>
  <si>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</si>
  <si>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</si>
  <si>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</si>
  <si>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</si>
  <si>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</si>
  <si>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</si>
  <si>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</si>
  <si>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</si>
  <si>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</si>
  <si>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</si>
  <si>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</si>
  <si>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</si>
  <si>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</si>
  <si>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</si>
  <si>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</si>
  <si>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</si>
  <si>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</si>
  <si>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</si>
  <si>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</si>
  <si>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</si>
  <si>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</si>
  <si>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</si>
  <si>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</si>
  <si>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</si>
  <si>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</si>
  <si>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</si>
  <si>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</si>
  <si>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</si>
  <si>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</si>
  <si>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</si>
  <si>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</si>
  <si>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</si>
  <si>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</si>
  <si>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</si>
  <si>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</si>
  <si>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</si>
  <si>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</si>
  <si>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</si>
  <si>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</si>
  <si>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</si>
  <si>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</si>
  <si>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</si>
  <si>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</si>
  <si>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</si>
  <si>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</si>
  <si>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</si>
  <si>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</si>
  <si>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</si>
  <si>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</si>
  <si>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</si>
  <si>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</si>
  <si>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</si>
  <si>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</si>
  <si>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</si>
  <si>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</si>
  <si>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</si>
  <si>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</si>
  <si>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</si>
  <si>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</si>
  <si>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</si>
  <si>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</si>
  <si>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</si>
  <si>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</si>
  <si>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</si>
  <si>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</si>
  <si>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</si>
  <si>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</si>
  <si>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</si>
  <si>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</si>
  <si>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</si>
  <si>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</si>
  <si>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</si>
  <si>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</si>
  <si>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</si>
  <si>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</si>
  <si>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</si>
  <si>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</si>
  <si>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</si>
  <si>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</si>
  <si>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</si>
  <si>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</si>
  <si>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</si>
  <si>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</si>
  <si>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</si>
  <si>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</si>
  <si>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</si>
  <si>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</si>
  <si>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</si>
  <si>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</si>
  <si>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</si>
  <si>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</si>
  <si>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</si>
  <si>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</si>
  <si>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</si>
  <si>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</si>
  <si>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</si>
  <si>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</si>
  <si>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</si>
  <si>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</si>
  <si>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</si>
  <si>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</si>
  <si>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</si>
  <si>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</si>
  <si>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</si>
  <si>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</si>
  <si>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</si>
  <si>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</si>
  <si>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</si>
  <si>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</si>
  <si>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</si>
  <si>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</si>
  <si>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</si>
  <si>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</si>
  <si>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</si>
  <si>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</si>
  <si>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</si>
  <si>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</si>
  <si>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</si>
  <si>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</si>
  <si>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</si>
  <si>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</si>
  <si>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</si>
  <si>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</si>
  <si>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</si>
  <si>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</si>
  <si>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</si>
  <si>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</si>
  <si>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</si>
  <si>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</si>
  <si>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</si>
  <si>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</si>
  <si>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</si>
  <si>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</si>
  <si>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</si>
  <si>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</si>
  <si>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</si>
  <si>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</si>
  <si>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</si>
  <si>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</si>
  <si>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</si>
  <si>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</si>
  <si>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</si>
  <si>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</si>
  <si>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</si>
  <si>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</si>
  <si>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</si>
  <si>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</si>
  <si>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</si>
  <si>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</si>
  <si>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</si>
  <si>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</si>
  <si>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</si>
  <si>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</si>
  <si>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</si>
  <si>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</si>
  <si>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</si>
  <si>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</si>
  <si>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</si>
  <si>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</si>
  <si>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</si>
  <si>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</si>
  <si>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</si>
  <si>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</si>
  <si>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</si>
  <si>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</si>
  <si>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</si>
  <si>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</si>
  <si>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</si>
  <si>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</si>
  <si>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</si>
  <si>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</si>
  <si>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</si>
  <si>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</si>
  <si>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</si>
  <si>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</si>
  <si>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</si>
  <si>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</si>
  <si>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</si>
  <si>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</si>
  <si>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</si>
  <si>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</si>
  <si>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</si>
  <si>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</si>
  <si>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</si>
  <si>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</si>
  <si>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</si>
  <si>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</si>
  <si>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</si>
  <si>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</si>
  <si>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</si>
  <si>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</si>
  <si>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</si>
  <si>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</si>
  <si>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</si>
  <si>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</si>
  <si>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</si>
  <si>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</si>
  <si>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</si>
  <si>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</si>
  <si>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</si>
  <si>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</si>
  <si>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</si>
  <si>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</si>
  <si>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</si>
  <si>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</si>
  <si>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</si>
  <si>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</si>
  <si>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</si>
  <si>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</si>
  <si>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</si>
  <si>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</si>
  <si>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</si>
  <si>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</si>
  <si>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</si>
  <si>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</si>
  <si>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</si>
  <si>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</si>
  <si>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</si>
  <si>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</si>
  <si>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</si>
  <si>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</si>
  <si>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</si>
  <si>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</si>
  <si>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</si>
  <si>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</si>
  <si>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</si>
  <si>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</si>
  <si>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</si>
  <si>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</si>
  <si>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</si>
  <si>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</si>
  <si>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</si>
  <si>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</si>
  <si>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</si>
  <si>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</si>
  <si>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</si>
  <si>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</si>
  <si>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</si>
  <si>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</si>
  <si>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</si>
  <si>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</si>
  <si>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</si>
  <si>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</si>
  <si>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</si>
  <si>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</si>
  <si>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</si>
  <si>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</si>
  <si>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</si>
  <si>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</si>
  <si>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</si>
  <si>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</si>
  <si>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</si>
  <si>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</si>
  <si>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</si>
  <si>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</si>
  <si>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</si>
  <si>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</si>
  <si>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</si>
  <si>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</si>
  <si>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</si>
  <si>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</si>
  <si>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</si>
  <si>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</si>
  <si>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</si>
  <si>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</si>
  <si>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</si>
  <si>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</si>
  <si>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</si>
  <si>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</si>
  <si>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</si>
  <si>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</si>
  <si>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</si>
  <si>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</si>
  <si>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</si>
  <si>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</si>
  <si>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</si>
  <si>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</si>
  <si>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</si>
  <si>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</si>
  <si>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</si>
  <si>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</si>
  <si>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</si>
  <si>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</si>
  <si>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</si>
  <si>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</si>
  <si>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</si>
  <si>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</si>
  <si>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</si>
  <si>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</si>
  <si>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</si>
  <si>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</si>
  <si>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</si>
  <si>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</si>
  <si>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</si>
  <si>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</si>
  <si>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</si>
  <si>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</si>
  <si>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</si>
  <si>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</si>
  <si>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</si>
  <si>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</si>
  <si>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</si>
  <si>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</si>
  <si>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</si>
  <si>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</si>
  <si>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</si>
  <si>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</si>
  <si>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</si>
  <si>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</si>
  <si>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</si>
  <si>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</si>
  <si>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</si>
  <si>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</si>
  <si>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</si>
  <si>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</si>
  <si>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</si>
  <si>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</si>
  <si>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</si>
  <si>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</si>
  <si>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</si>
  <si>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</si>
  <si>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</si>
  <si>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</si>
  <si>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</si>
  <si>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</si>
  <si>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</si>
  <si>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</si>
  <si>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</si>
  <si>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</si>
  <si>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</si>
  <si>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</si>
  <si>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</si>
  <si>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</si>
  <si>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</si>
  <si>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</si>
  <si>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</si>
  <si>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</si>
  <si>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</si>
  <si>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</si>
  <si>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</si>
  <si>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</si>
  <si>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</si>
  <si>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</si>
  <si>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</si>
  <si>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</si>
  <si>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</si>
  <si>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</si>
  <si>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</si>
  <si>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</si>
  <si>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</si>
  <si>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</si>
  <si>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</si>
  <si>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</si>
  <si>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</si>
  <si>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</si>
  <si>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</si>
  <si>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</si>
  <si>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</si>
  <si>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</si>
  <si>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</si>
  <si>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</si>
  <si>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</si>
  <si>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</si>
  <si>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</si>
  <si>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</si>
  <si>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</si>
  <si>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</si>
  <si>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</si>
  <si>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</si>
  <si>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</si>
  <si>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</si>
  <si>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</si>
  <si>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</si>
  <si>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</si>
  <si>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</si>
  <si>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</si>
  <si>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</si>
  <si>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</si>
  <si>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</si>
  <si>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</si>
  <si>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</si>
  <si>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</si>
  <si>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</si>
  <si>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</si>
  <si>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</si>
  <si>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</si>
  <si>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</si>
  <si>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</si>
  <si>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</si>
  <si>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</si>
  <si>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</si>
  <si>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</si>
  <si>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</si>
  <si>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</si>
  <si>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</si>
  <si>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</si>
  <si>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</si>
  <si>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</si>
  <si>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</si>
  <si>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</si>
  <si>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</si>
  <si>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</si>
  <si>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</si>
  <si>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</si>
  <si>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</si>
  <si>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</si>
  <si>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</si>
  <si>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</si>
  <si>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</si>
  <si>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</si>
  <si>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</si>
  <si>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</si>
  <si>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</si>
  <si>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</si>
  <si>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</si>
  <si>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</si>
  <si>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</si>
  <si>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</si>
  <si>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</si>
  <si>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</si>
  <si>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</si>
  <si>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</si>
  <si>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</si>
  <si>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</si>
  <si>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</si>
  <si>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</si>
  <si>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</si>
  <si>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</si>
  <si>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</si>
  <si>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</si>
  <si>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</si>
  <si>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</si>
  <si>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</si>
  <si>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</si>
  <si>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</si>
  <si>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</si>
  <si>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</si>
  <si>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</si>
  <si>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</si>
  <si>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</si>
  <si>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</si>
  <si>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</si>
  <si>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</si>
  <si>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</si>
  <si>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</si>
  <si>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</si>
  <si>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</si>
  <si>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</si>
  <si>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</si>
  <si>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</si>
  <si>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</si>
  <si>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</si>
  <si>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</si>
  <si>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</si>
  <si>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</si>
  <si>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</si>
  <si>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</si>
  <si>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</si>
  <si>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</si>
  <si>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</si>
  <si>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</si>
  <si>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</si>
  <si>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</si>
  <si>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</si>
  <si>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</si>
  <si>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</si>
  <si>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</si>
  <si>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</si>
  <si>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</si>
  <si>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</si>
  <si>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</si>
  <si>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</si>
  <si>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</si>
  <si>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</si>
  <si>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</si>
  <si>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</si>
  <si>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</si>
  <si>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</si>
  <si>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</si>
  <si>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</si>
  <si>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</si>
  <si>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</si>
  <si>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</si>
  <si>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</si>
  <si>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</si>
  <si>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</si>
  <si>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</si>
  <si>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</si>
  <si>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</si>
  <si>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</si>
  <si>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</si>
  <si>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</si>
  <si>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</si>
  <si>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</si>
  <si>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</si>
  <si>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</si>
  <si>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</si>
  <si>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</si>
  <si>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</si>
  <si>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</si>
  <si>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</si>
  <si>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</si>
  <si>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</si>
  <si>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</si>
  <si>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</si>
  <si>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</si>
  <si>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</si>
  <si>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</si>
  <si>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</si>
  <si>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</si>
  <si>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</si>
  <si>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</si>
  <si>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</si>
  <si>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</si>
  <si>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</si>
  <si>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</si>
  <si>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</si>
  <si>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</si>
  <si>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</si>
  <si>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</si>
  <si>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</si>
  <si>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</si>
  <si>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</si>
  <si>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</si>
  <si>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</si>
  <si>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</si>
  <si>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</si>
  <si>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</si>
  <si>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</si>
  <si>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</si>
  <si>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</si>
  <si>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</si>
  <si>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</si>
  <si>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</si>
  <si>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</si>
  <si>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</si>
  <si>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</si>
  <si>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</si>
  <si>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</si>
  <si>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</si>
  <si>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</si>
  <si>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</si>
  <si>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</si>
  <si>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</si>
  <si>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</si>
  <si>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</si>
  <si>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</si>
  <si>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</si>
  <si>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</si>
  <si>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</si>
  <si>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</si>
  <si>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</si>
  <si>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</si>
  <si>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</si>
  <si>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</si>
  <si>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</si>
  <si>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</si>
  <si>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</si>
  <si>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</si>
  <si>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</si>
  <si>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</si>
  <si>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</si>
  <si>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</si>
  <si>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</si>
  <si>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</si>
  <si>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</si>
  <si>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</si>
  <si>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</si>
  <si>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</si>
  <si>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</si>
  <si>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</si>
  <si>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</si>
  <si>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</si>
  <si>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</si>
  <si>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</si>
  <si>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</si>
  <si>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</si>
  <si>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</si>
  <si>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</si>
  <si>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</si>
  <si>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</si>
  <si>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</si>
  <si>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</si>
  <si>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</si>
  <si>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</si>
  <si>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</si>
  <si>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</si>
  <si>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</si>
  <si>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</si>
  <si>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</si>
  <si>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</si>
  <si>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</si>
  <si>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</si>
  <si>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</si>
  <si>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</si>
  <si>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</si>
  <si>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</si>
  <si>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</si>
  <si>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</si>
  <si>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</si>
  <si>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</si>
  <si>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</si>
  <si>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</si>
  <si>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</si>
  <si>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</si>
  <si>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</si>
  <si>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</si>
  <si>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</si>
  <si>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</si>
  <si>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</si>
  <si>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</si>
  <si>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</si>
  <si>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</si>
  <si>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</si>
  <si>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</si>
  <si>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</si>
  <si>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</si>
  <si>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</si>
  <si>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</si>
  <si>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</si>
  <si>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</si>
  <si>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</si>
  <si>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</si>
  <si>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</si>
  <si>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</si>
  <si>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</si>
  <si>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</si>
  <si>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</si>
  <si>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</si>
  <si>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</si>
  <si>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</si>
  <si>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</si>
  <si>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</si>
  <si>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</si>
  <si>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</si>
  <si>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</si>
  <si>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</si>
  <si>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</si>
  <si>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</si>
  <si>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</si>
  <si>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</si>
  <si>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</si>
  <si>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</si>
  <si>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</si>
  <si>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</si>
  <si>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</si>
  <si>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</si>
  <si>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</si>
  <si>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</si>
  <si>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</si>
  <si>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</si>
  <si>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</si>
  <si>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</si>
  <si>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</si>
  <si>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</si>
  <si>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</si>
  <si>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</si>
  <si>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</si>
  <si>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</si>
  <si>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</si>
  <si>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</si>
  <si>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</si>
  <si>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</si>
  <si>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</si>
  <si>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</si>
  <si>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</si>
  <si>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</si>
  <si>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</si>
  <si>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</si>
  <si>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</si>
  <si>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</si>
  <si>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</si>
  <si>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</si>
  <si>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</si>
  <si>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</si>
  <si>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</si>
  <si>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</si>
  <si>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</si>
  <si>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</si>
  <si>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</si>
  <si>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</si>
  <si>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</si>
  <si>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</si>
  <si>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</si>
  <si>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</si>
  <si>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</si>
  <si>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</si>
  <si>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</si>
  <si>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</si>
  <si>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</si>
  <si>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</si>
  <si>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</si>
  <si>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</si>
  <si>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</si>
  <si>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</si>
  <si>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</si>
  <si>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</si>
  <si>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</si>
  <si>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</si>
  <si>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</si>
  <si>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</si>
  <si>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</si>
  <si>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</si>
  <si>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</si>
  <si>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</si>
  <si>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</si>
  <si>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</si>
  <si>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</si>
  <si>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</si>
  <si>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</si>
  <si>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</si>
  <si>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</si>
  <si>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</si>
  <si>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</si>
  <si>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</si>
  <si>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</si>
  <si>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</si>
  <si>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</si>
  <si>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</si>
  <si>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</si>
  <si>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</si>
  <si>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</si>
  <si>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</si>
  <si>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</si>
  <si>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</si>
  <si>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</si>
  <si>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</si>
  <si>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</si>
  <si>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</si>
  <si>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</si>
  <si>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</si>
  <si>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</si>
  <si>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</si>
  <si>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</si>
  <si>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</si>
  <si>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</si>
  <si>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</si>
  <si>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</si>
  <si>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</si>
  <si>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</si>
  <si>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</si>
  <si>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</si>
  <si>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</si>
  <si>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</si>
  <si>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</si>
  <si>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</si>
  <si>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</si>
  <si>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</si>
  <si>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</si>
  <si>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</si>
  <si>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</si>
  <si>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</si>
  <si>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</si>
  <si>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</si>
  <si>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</si>
  <si>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</si>
  <si>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</si>
  <si>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</si>
  <si>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</si>
  <si>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</si>
  <si>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</si>
  <si>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</si>
  <si>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</si>
  <si>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</si>
  <si>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</si>
  <si>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</si>
  <si>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</si>
  <si>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</si>
  <si>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</si>
  <si>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</si>
  <si>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</si>
  <si>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</si>
  <si>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</si>
  <si>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</si>
  <si>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</si>
  <si>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</si>
  <si>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</si>
  <si>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</si>
  <si>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</si>
  <si>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</si>
  <si>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</si>
  <si>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</si>
  <si>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</si>
  <si>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</si>
  <si>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</si>
  <si>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</si>
  <si>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</si>
  <si>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</si>
  <si>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</si>
  <si>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</si>
  <si>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</si>
  <si>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</si>
  <si>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</si>
  <si>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</si>
  <si>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</si>
  <si>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</si>
  <si>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</si>
  <si>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</si>
  <si>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</si>
  <si>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</si>
  <si>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</si>
  <si>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</si>
  <si>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</si>
  <si>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</si>
  <si>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</si>
  <si>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</si>
  <si>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</si>
  <si>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</si>
  <si>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</si>
  <si>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</si>
  <si>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</si>
  <si>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</si>
  <si>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</si>
  <si>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</si>
  <si>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</si>
  <si>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</si>
  <si>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</si>
  <si>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</si>
  <si>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</si>
  <si>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</si>
  <si>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</si>
  <si>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</si>
  <si>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</si>
  <si>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</si>
  <si>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</si>
  <si>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</si>
  <si>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</si>
  <si>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</si>
  <si>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</si>
  <si>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</si>
  <si>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</si>
  <si>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</si>
  <si>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</si>
  <si>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</si>
  <si>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</si>
  <si>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</si>
  <si>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</si>
  <si>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</si>
  <si>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</si>
  <si>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</si>
  <si>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</si>
  <si>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</si>
  <si>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</si>
  <si>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</si>
  <si>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</si>
  <si>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</si>
  <si>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</si>
  <si>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</si>
  <si>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</si>
  <si>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</si>
  <si>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</si>
  <si>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</si>
  <si>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</si>
  <si>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</si>
  <si>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</si>
  <si>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</si>
  <si>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</si>
  <si>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</si>
  <si>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</si>
  <si>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</si>
  <si>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</si>
  <si>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</si>
  <si>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</si>
  <si>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</si>
  <si>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</si>
  <si>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</si>
  <si>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</si>
  <si>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</si>
  <si>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</si>
  <si>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</si>
  <si>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</si>
  <si>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</si>
  <si>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</si>
  <si>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</si>
  <si>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</si>
  <si>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</si>
  <si>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</si>
  <si>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</si>
  <si>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</si>
  <si>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</si>
  <si>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</si>
  <si>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</si>
  <si>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</si>
  <si>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</si>
  <si>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</si>
  <si>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</si>
  <si>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</si>
  <si>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</si>
  <si>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</si>
  <si>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</si>
  <si>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</si>
  <si>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</si>
  <si>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</si>
  <si>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</si>
  <si>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</si>
  <si>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</si>
  <si>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</si>
  <si>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</si>
  <si>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</si>
  <si>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</si>
  <si>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</si>
  <si>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</si>
  <si>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</si>
  <si>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</si>
  <si>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</si>
  <si>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</si>
  <si>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</si>
  <si>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</si>
  <si>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</si>
  <si>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</si>
  <si>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</si>
  <si>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</si>
  <si>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</si>
  <si>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</si>
  <si>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</si>
  <si>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</si>
  <si>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</si>
  <si>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</si>
  <si>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</si>
  <si>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</si>
  <si>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</si>
  <si>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</si>
  <si>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</si>
  <si>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</si>
  <si>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</si>
  <si>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</si>
  <si>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</si>
  <si>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</si>
  <si>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</si>
  <si>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</si>
  <si>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</si>
  <si>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</si>
  <si>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</si>
  <si>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</si>
  <si>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</si>
  <si>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</si>
  <si>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</si>
  <si>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</si>
  <si>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</si>
  <si>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</si>
  <si>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</si>
  <si>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</si>
  <si>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</si>
  <si>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</si>
  <si>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</si>
  <si>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</si>
  <si>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</si>
  <si>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</si>
  <si>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</si>
  <si>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</si>
  <si>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</si>
  <si>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</si>
  <si>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</si>
  <si>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</si>
  <si>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</si>
  <si>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</si>
  <si>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</si>
  <si>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</si>
  <si>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</si>
  <si>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</si>
  <si>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</si>
  <si>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</si>
  <si>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</si>
  <si>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</si>
  <si>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</si>
  <si>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</si>
  <si>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</si>
  <si>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</si>
  <si>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</si>
  <si>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</si>
  <si>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</si>
  <si>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</si>
  <si>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</si>
  <si>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</si>
  <si>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</si>
  <si>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</si>
  <si>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</si>
  <si>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</si>
  <si>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</si>
  <si>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</si>
  <si>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</si>
  <si>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</si>
  <si>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</si>
  <si>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</si>
  <si>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</si>
  <si>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</si>
  <si>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</si>
  <si>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</si>
  <si>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</si>
  <si>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</si>
  <si>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</si>
  <si>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</si>
  <si>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</si>
  <si>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</si>
  <si>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</si>
  <si>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</si>
  <si>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</si>
  <si>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</si>
  <si>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</si>
  <si>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</si>
  <si>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</si>
  <si>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</si>
  <si>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</si>
  <si>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</si>
  <si>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</si>
  <si>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</si>
  <si>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</si>
  <si>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</si>
  <si>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</si>
  <si>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</si>
  <si>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</si>
  <si>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</si>
  <si>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</si>
  <si>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</si>
  <si>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</si>
  <si>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</si>
  <si>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</si>
  <si>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</si>
  <si>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</si>
  <si>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</si>
  <si>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</si>
  <si>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</si>
  <si>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</si>
  <si>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</si>
  <si>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</si>
  <si>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</si>
  <si>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</si>
  <si>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</si>
  <si>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</si>
  <si>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</si>
  <si>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</si>
  <si>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</si>
  <si>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</si>
  <si>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</si>
  <si>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</si>
  <si>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</si>
  <si>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</si>
  <si>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</si>
  <si>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</si>
  <si>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</si>
  <si>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</si>
  <si>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</si>
  <si>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</si>
  <si>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</si>
  <si>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</si>
  <si>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</si>
  <si>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</si>
  <si>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</si>
  <si>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</si>
  <si>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</si>
  <si>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</si>
  <si>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</si>
  <si>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</si>
  <si>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</si>
  <si>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</si>
  <si>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</si>
  <si>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</si>
  <si>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</si>
  <si>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</si>
  <si>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</si>
  <si>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</si>
  <si>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</si>
  <si>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</si>
  <si>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</si>
  <si>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</si>
  <si>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</si>
  <si>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</si>
  <si>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</si>
  <si>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</si>
  <si>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</si>
  <si>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</si>
  <si>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</si>
  <si>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</si>
  <si>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</si>
  <si>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</si>
  <si>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</si>
  <si>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</si>
  <si>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</si>
  <si>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</si>
  <si>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</si>
  <si>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</si>
  <si>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</si>
  <si>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</si>
  <si>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</si>
  <si>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</si>
  <si>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</si>
  <si>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</si>
  <si>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</si>
  <si>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</si>
  <si>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</si>
  <si>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</si>
  <si>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</si>
  <si>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</si>
  <si>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</si>
  <si>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</si>
  <si>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</si>
  <si>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</si>
  <si>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</si>
  <si>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</si>
  <si>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</si>
  <si>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</si>
  <si>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</si>
  <si>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</si>
  <si>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</si>
  <si>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</si>
  <si>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</si>
  <si>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</si>
  <si>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</si>
  <si>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</si>
  <si>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</si>
  <si>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</si>
  <si>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</si>
  <si>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</si>
  <si>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</si>
  <si>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</si>
  <si>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</si>
  <si>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</si>
  <si>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</si>
  <si>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</si>
  <si>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</si>
  <si>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</si>
  <si>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</si>
  <si>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</si>
  <si>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</si>
  <si>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</si>
  <si>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</si>
  <si>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</si>
  <si>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</si>
  <si>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</si>
  <si>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</si>
  <si>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</si>
  <si>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</si>
  <si>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</si>
  <si>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</si>
  <si>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</si>
  <si>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</si>
  <si>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</si>
  <si>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</si>
  <si>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</si>
  <si>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</si>
  <si>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</si>
  <si>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</si>
  <si>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</si>
  <si>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</si>
  <si>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</si>
  <si>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</si>
  <si>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</si>
  <si>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</si>
  <si>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</si>
  <si>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</si>
  <si>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</si>
  <si>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</si>
  <si>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</si>
  <si>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</si>
  <si>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</si>
  <si>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</si>
  <si>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</si>
  <si>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</si>
  <si>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</si>
  <si>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</si>
  <si>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</si>
  <si>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</si>
  <si>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</si>
  <si>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</si>
  <si>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</si>
  <si>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</si>
  <si>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</si>
  <si>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</si>
  <si>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</si>
  <si>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</si>
  <si>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</si>
  <si>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</si>
  <si>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</si>
  <si>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</si>
  <si>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</si>
  <si>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</si>
  <si>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</si>
  <si>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</si>
  <si>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</si>
  <si>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</si>
  <si>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</si>
  <si>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</si>
  <si>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</si>
  <si>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</si>
  <si>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</si>
  <si>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</si>
  <si>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</si>
  <si>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</si>
  <si>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</si>
  <si>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</si>
  <si>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</si>
  <si>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</si>
  <si>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</si>
  <si>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</si>
  <si>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</si>
  <si>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</si>
  <si>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</si>
  <si>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</si>
  <si>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</si>
  <si>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</si>
  <si>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</si>
  <si>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</si>
  <si>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</si>
  <si>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</si>
  <si>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</si>
  <si>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</si>
  <si>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</si>
  <si>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</si>
  <si>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</si>
  <si>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</si>
  <si>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</si>
  <si>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</si>
  <si>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</si>
  <si>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</si>
  <si>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</si>
  <si>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</si>
  <si>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</si>
  <si>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</si>
  <si>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</si>
  <si>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</si>
  <si>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</si>
  <si>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</si>
  <si>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</si>
  <si>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</si>
  <si>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</si>
  <si>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</si>
  <si>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</si>
  <si>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</si>
  <si>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</si>
  <si>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</si>
  <si>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</si>
  <si>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</si>
  <si>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</si>
  <si>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</si>
  <si>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</si>
  <si>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</si>
  <si>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</si>
  <si>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</si>
  <si>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</si>
  <si>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</si>
  <si>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</si>
  <si>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</si>
  <si>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</si>
  <si>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</si>
  <si>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</si>
  <si>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</si>
  <si>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</si>
  <si>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</si>
  <si>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</si>
  <si>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</si>
  <si>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</si>
  <si>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</si>
  <si>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</si>
  <si>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</si>
  <si>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</si>
  <si>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</si>
  <si>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</si>
  <si>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</si>
  <si>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</si>
  <si>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</si>
  <si>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</si>
  <si>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</si>
  <si>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</si>
  <si>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</si>
  <si>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</si>
  <si>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</si>
  <si>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</si>
  <si>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</si>
  <si>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</si>
  <si>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</si>
  <si>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</si>
  <si>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</si>
  <si>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</si>
  <si>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</si>
  <si>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</si>
  <si>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</si>
  <si>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</si>
  <si>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</si>
  <si>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</si>
  <si>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</si>
  <si>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</si>
  <si>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</si>
  <si>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</si>
  <si>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</si>
  <si>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</si>
  <si>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</si>
  <si>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</si>
  <si>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</si>
  <si>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</si>
  <si>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</si>
  <si>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</si>
  <si>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</si>
  <si>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</si>
  <si>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</si>
  <si>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</si>
  <si>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</si>
  <si>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</si>
  <si>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</si>
  <si>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</si>
  <si>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</si>
  <si>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</si>
  <si>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</si>
  <si>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</si>
  <si>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</si>
  <si>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</si>
  <si>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</si>
  <si>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</si>
  <si>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</si>
  <si>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</si>
  <si>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</si>
  <si>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</si>
  <si>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</si>
  <si>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</si>
  <si>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</si>
  <si>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</si>
  <si>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</si>
  <si>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</si>
  <si>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</si>
  <si>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</si>
  <si>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</si>
  <si>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</si>
  <si>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</si>
  <si>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</si>
  <si>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</si>
  <si>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</si>
  <si>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</si>
  <si>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</si>
  <si>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</si>
  <si>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</si>
  <si>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</si>
  <si>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</si>
  <si>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</si>
  <si>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</si>
  <si>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</si>
  <si>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</si>
  <si>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</si>
  <si>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</si>
  <si>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</si>
  <si>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</si>
  <si>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</si>
  <si>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</si>
  <si>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</si>
  <si>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</si>
  <si>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</si>
  <si>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</si>
  <si>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</si>
  <si>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</si>
  <si>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</si>
  <si>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</si>
  <si>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</si>
  <si>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</si>
  <si>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</si>
  <si>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</si>
  <si>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</si>
  <si>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</si>
  <si>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</si>
  <si>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</si>
  <si>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</si>
  <si>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</si>
  <si>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</si>
  <si>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</si>
  <si>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</si>
  <si>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</si>
  <si>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</si>
  <si>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</si>
  <si>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</si>
  <si>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</si>
  <si>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</si>
  <si>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</si>
  <si>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</si>
  <si>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</si>
  <si>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</si>
  <si>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</si>
  <si>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</si>
  <si>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</si>
  <si>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</si>
  <si>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</si>
  <si>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</si>
  <si>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</si>
  <si>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</si>
  <si>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</si>
  <si>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</si>
  <si>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</si>
  <si>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</si>
  <si>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</si>
  <si>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</si>
  <si>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</si>
  <si>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</si>
  <si>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</si>
  <si>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</si>
  <si>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</si>
  <si>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</si>
  <si>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</si>
  <si>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</si>
  <si>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</si>
  <si>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</si>
  <si>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</si>
  <si>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</si>
  <si>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</si>
  <si>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</si>
  <si>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</si>
  <si>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</si>
  <si>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</si>
  <si>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</si>
  <si>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</si>
  <si>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</si>
  <si>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</si>
  <si>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</si>
  <si>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</si>
  <si>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</si>
  <si>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</si>
  <si>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</si>
  <si>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</si>
  <si>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</si>
  <si>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</si>
  <si>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</si>
  <si>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</si>
  <si>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</si>
  <si>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</si>
  <si>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</si>
  <si>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</si>
  <si>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</si>
  <si>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</si>
  <si>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</si>
  <si>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</si>
  <si>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</si>
  <si>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</si>
  <si>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</si>
  <si>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</si>
  <si>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</si>
  <si>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</si>
  <si>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</si>
  <si>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</si>
  <si>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</si>
  <si>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</si>
  <si>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</si>
  <si>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</si>
  <si>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</si>
  <si>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</si>
  <si>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</si>
  <si>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</si>
  <si>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</si>
  <si>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</si>
  <si>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</si>
  <si>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</si>
  <si>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</si>
  <si>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</si>
  <si>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</si>
  <si>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</si>
  <si>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</si>
  <si>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</si>
  <si>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</si>
  <si>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</si>
  <si>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</si>
  <si>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</si>
  <si>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</si>
  <si>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</si>
  <si>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</si>
  <si>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</si>
  <si>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</si>
  <si>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</si>
  <si>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</si>
  <si>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</si>
  <si>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</si>
  <si>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</si>
  <si>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</si>
  <si>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</si>
  <si>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</si>
  <si>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</si>
  <si>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</si>
  <si>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</si>
  <si>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</si>
  <si>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</si>
  <si>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</si>
  <si>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</si>
  <si>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</si>
  <si>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</si>
  <si>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</si>
  <si>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</si>
  <si>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</si>
  <si>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</si>
  <si>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</si>
  <si>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</si>
  <si>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</si>
  <si>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</si>
  <si>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</si>
  <si>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</si>
  <si>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</si>
  <si>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</si>
  <si>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</si>
  <si>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</si>
  <si>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</si>
  <si>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</si>
  <si>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</si>
  <si>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</si>
  <si>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</si>
  <si>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</si>
  <si>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</si>
  <si>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</si>
  <si>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</si>
  <si>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</si>
  <si>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</si>
  <si>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</si>
  <si>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</si>
  <si>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</si>
  <si>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</si>
  <si>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</si>
  <si>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</si>
  <si>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</si>
  <si>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</si>
  <si>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</si>
  <si>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</si>
  <si>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</si>
  <si>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</si>
  <si>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</si>
  <si>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</si>
  <si>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</si>
  <si>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</si>
  <si>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</si>
  <si>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</si>
  <si>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</si>
  <si>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</si>
  <si>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</si>
  <si>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</si>
  <si>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</si>
  <si>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</si>
  <si>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</si>
  <si>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</si>
  <si>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</si>
  <si>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</si>
  <si>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</si>
  <si>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</si>
  <si>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</si>
  <si>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</si>
  <si>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</si>
  <si>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</si>
  <si>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</si>
  <si>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</si>
  <si>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</si>
  <si>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</si>
  <si>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</si>
  <si>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</si>
  <si>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</si>
  <si>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</si>
  <si>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</si>
  <si>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</si>
  <si>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</si>
  <si>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</si>
  <si>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</si>
  <si>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</si>
  <si>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</si>
  <si>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</si>
  <si>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</si>
  <si>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</si>
  <si>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</si>
  <si>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</si>
  <si>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</si>
  <si>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</si>
  <si>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</si>
  <si>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</si>
  <si>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</si>
  <si>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</si>
  <si>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</si>
  <si>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</si>
  <si>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</si>
  <si>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</si>
  <si>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</si>
  <si>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</si>
  <si>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</si>
  <si>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</si>
  <si>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</si>
  <si>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</si>
  <si>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</si>
  <si>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</si>
  <si>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</si>
  <si>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</si>
  <si>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</si>
  <si>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</si>
  <si>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</si>
  <si>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</si>
  <si>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</si>
  <si>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</si>
  <si>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</si>
  <si>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</si>
  <si>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</si>
  <si>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</si>
  <si>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</si>
  <si>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</si>
  <si>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</si>
  <si>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</si>
  <si>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</si>
  <si>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</si>
  <si>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</si>
  <si>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</si>
  <si>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</si>
  <si>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</si>
  <si>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</si>
  <si>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</si>
  <si>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</si>
  <si>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</si>
  <si>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</si>
  <si>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</si>
  <si>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</si>
  <si>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</si>
  <si>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</si>
  <si>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</si>
  <si>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</si>
  <si>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</si>
  <si>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</si>
  <si>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</si>
  <si>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</si>
  <si>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</si>
  <si>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</si>
  <si>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</si>
  <si>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</si>
  <si>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</si>
  <si>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</si>
  <si>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</si>
  <si>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</si>
  <si>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</si>
  <si>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</si>
  <si>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</si>
  <si>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</si>
  <si>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</si>
  <si>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</si>
  <si>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</si>
  <si>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</si>
  <si>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</si>
  <si>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</si>
  <si>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</si>
  <si>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</si>
  <si>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</si>
  <si>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</si>
  <si>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</si>
  <si>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</si>
  <si>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</si>
  <si>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</si>
  <si>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</si>
  <si>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</si>
  <si>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</si>
  <si>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</si>
  <si>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</si>
  <si>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</si>
  <si>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</si>
  <si>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</si>
  <si>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</si>
  <si>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</si>
  <si>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</si>
  <si>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</si>
  <si>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</si>
  <si>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</si>
  <si>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</si>
  <si>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</si>
  <si>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</si>
  <si>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</si>
  <si>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</si>
  <si>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</si>
  <si>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</si>
  <si>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</si>
  <si>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</si>
  <si>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</si>
  <si>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</si>
  <si>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</si>
  <si>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</si>
  <si>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</si>
  <si>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</si>
  <si>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</si>
  <si>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</si>
  <si>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</si>
  <si>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</si>
  <si>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</si>
  <si>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</si>
  <si>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</si>
  <si>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</si>
  <si>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</si>
  <si>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</si>
  <si>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</si>
  <si>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</si>
  <si>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</si>
  <si>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</si>
  <si>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</si>
  <si>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</si>
  <si>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</si>
  <si>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</si>
  <si>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</si>
  <si>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</si>
  <si>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</si>
  <si>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</si>
  <si>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</si>
  <si>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</si>
  <si>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</si>
  <si>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</si>
  <si>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</si>
  <si>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</si>
  <si>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</si>
  <si>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</si>
  <si>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</si>
  <si>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</si>
  <si>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</si>
  <si>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</si>
  <si>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</si>
  <si>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</si>
  <si>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</si>
  <si>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</si>
  <si>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</si>
  <si>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</si>
  <si>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</si>
  <si>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</si>
  <si>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</si>
  <si>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</si>
  <si>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</si>
  <si>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</si>
  <si>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</si>
  <si>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</si>
  <si>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</si>
  <si>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</si>
  <si>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</si>
  <si>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</si>
  <si>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</si>
  <si>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</si>
  <si>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</si>
  <si>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</si>
  <si>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</si>
  <si>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</si>
  <si>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</si>
  <si>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</si>
  <si>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</si>
  <si>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</si>
  <si>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</si>
  <si>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</si>
  <si>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</si>
  <si>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</si>
  <si>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</si>
  <si>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</si>
  <si>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</si>
  <si>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</si>
  <si>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</si>
  <si>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</si>
  <si>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</si>
  <si>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</si>
  <si>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</si>
  <si>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</si>
  <si>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</si>
  <si>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</si>
  <si>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</si>
  <si>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</si>
  <si>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</si>
  <si>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</si>
  <si>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</si>
  <si>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</si>
  <si>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</si>
  <si>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</si>
  <si>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</si>
  <si>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</si>
  <si>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</si>
  <si>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</si>
  <si>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</si>
  <si>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</si>
  <si>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</si>
  <si>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</si>
  <si>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</si>
  <si>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</si>
  <si>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</si>
  <si>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</si>
  <si>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</si>
  <si>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</si>
  <si>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</si>
  <si>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</si>
  <si>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</si>
  <si>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</si>
  <si>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</si>
  <si>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</si>
  <si>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</si>
  <si>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</si>
  <si>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</si>
  <si>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</si>
  <si>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</si>
  <si>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</si>
  <si>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</si>
  <si>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</si>
  <si>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</si>
  <si>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</si>
  <si>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</si>
  <si>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</si>
  <si>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</si>
  <si>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</si>
  <si>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</si>
  <si>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</si>
  <si>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</si>
  <si>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</si>
  <si>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</si>
  <si>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</si>
  <si>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</si>
  <si>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</si>
  <si>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</si>
  <si>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</si>
  <si>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</si>
  <si>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</si>
  <si>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</si>
  <si>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</si>
  <si>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</si>
  <si>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</si>
  <si>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</si>
  <si>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</si>
  <si>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</si>
  <si>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</si>
  <si>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</si>
  <si>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</si>
  <si>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</si>
  <si>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</si>
  <si>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</si>
  <si>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</si>
  <si>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</si>
  <si>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</si>
  <si>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</si>
  <si>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</si>
  <si>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</si>
  <si>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</si>
  <si>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</si>
  <si>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</si>
  <si>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</si>
  <si>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</si>
  <si>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</si>
  <si>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</si>
  <si>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</si>
  <si>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</si>
  <si>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</si>
  <si>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</si>
  <si>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</si>
  <si>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</si>
  <si>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</si>
  <si>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</si>
  <si>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</si>
  <si>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</si>
  <si>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</si>
  <si>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</si>
  <si>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</si>
  <si>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</si>
  <si>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</si>
  <si>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</si>
  <si>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</si>
  <si>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</si>
  <si>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</si>
  <si>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</si>
  <si>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</si>
  <si>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</si>
  <si>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</si>
  <si>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</si>
  <si>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</si>
  <si>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</si>
  <si>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</si>
  <si>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</si>
  <si>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</si>
  <si>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</si>
  <si>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</si>
  <si>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</si>
  <si>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</si>
  <si>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</si>
  <si>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</si>
  <si>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</si>
  <si>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</si>
  <si>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</si>
  <si>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</si>
  <si>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</si>
  <si>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</si>
  <si>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</si>
  <si>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</si>
  <si>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</si>
  <si>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</si>
  <si>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</si>
  <si>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</si>
  <si>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</si>
  <si>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</si>
  <si>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</si>
  <si>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</si>
  <si>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</si>
  <si>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</si>
  <si>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</si>
  <si>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</si>
  <si>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</si>
  <si>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t>
  </si>
  <si>
    <t>PCM-20251024-00000927</t>
  </si>
  <si>
    <t xml:space="preserve">Power available in sceco mter and owner not available he will coming after 9:00 pm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</si>
  <si>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</si>
  <si>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</si>
  <si>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</si>
  <si>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</si>
  <si>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</si>
  <si>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</si>
  <si>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</si>
  <si>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</si>
  <si>
    <t>PCM-20251024-00000890</t>
  </si>
  <si>
    <t>at site TS</t>
  </si>
  <si>
    <t>PCM-20251024-00001041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</si>
</sst>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7">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b/>
      <sz val="12"/>
      <name val="Arial"/>
    </font>
    <font>
      <sz val="11"/>
      <color theme="1"/>
      <name val="Aptos"/>
      <charset val="1"/>
    </font>
  </fonts>
  <fills count="22">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
      <patternFill patternType="solid">
        <fgColor rgb="FFDAE9F8"/>
        <bgColor rgb="FF000000"/>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5">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xf numFmtId="0" fontId="35" fillId="21" borderId="1" xfId="0" applyFont="1" applyFill="1" applyBorder="1"/>
    <xf numFmtId="0" fontId="36"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7" totalsRowShown="0" headerRowDxfId="157" dataDxfId="156" headerRowBorderDxfId="154" tableBorderDxfId="155" totalsRowBorderDxfId="153">
  <autoFilter ref="A1:CJ2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3" totalsRowShown="0" headerRowDxfId="64" dataDxfId="63" headerRowBorderDxfId="61" tableBorderDxfId="62">
  <autoFilter ref="A1:L112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6" totalsRowShown="0" headerRowDxfId="48" dataDxfId="47" headerRowBorderDxfId="45" tableBorderDxfId="46" totalsRowBorderDxfId="44">
  <autoFilter ref="A1:L23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0" totalsRowShown="0" headerRowDxfId="31" dataDxfId="30" headerRowBorderDxfId="28" tableBorderDxfId="29">
  <autoFilter ref="A1:L48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7" totalsRowShown="0" headerRowDxfId="15" dataDxfId="14" headerRowBorderDxfId="12" tableBorderDxfId="13">
  <autoFilter ref="A1:L14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291.80412141203851</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11.309132986112672</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45954.752547337965</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45954.752547337965</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45954.752547337965</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45954.752547337965</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45954.752547337965</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45954.752547337965</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45954.752547337965</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45954.752547337965</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45954.752547337965</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45954.752547337965</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45954.752547337965</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45954.752547337965</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45954.752547337965</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45954.752547337965</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45954.752547337965</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45954.752547337965</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45954.752547337965</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45954.752547337965</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45954.752547337965</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45954.752547337965</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45954.752547337965</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45954.752547337965</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45954.752547337965</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45954.752547337965</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45954.752547337965</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45954.752547337965</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45954.752547337965</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45954.752547337965</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45954.752547337965</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45954.752547337965</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45954.752547337965</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45954.752547337965</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45954.752547337965</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45954.752547337965</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45954.752547337965</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45954.752547337965</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45954.752547337965</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45954.752547337965</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45954.752547337965</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45954.752547337965</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45954.752547337965</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45954.752547337965</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45954.752547337965</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45954.752547337965</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45954.752547337965</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45954.752547337965</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45954.752547337965</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45954.752547337965</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45954.752547337965</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45954.752547337965</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45954.752547337965</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45954.752547337965</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45954.752547337965</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45954.752547337965</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45954.752547337965</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45954.752547337965</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45954.752547337965</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45954.752547337965</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45954.752547337965</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45954.752547337965</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45954.752547337965</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45954.752547337965</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45954.752547337965</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5B6EFDC5-993D-475B-8926-09DFDE4BE8A5}"/>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7"/>
  <sheetViews>
    <sheetView workbookViewId="0">
      <selection activeCell="C5" sqref="C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129.75270937500318</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10.256771874999686</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45954.752547337965</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45954.752547337965</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45954.752547337965</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45954.752547337965</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45954.752547337965</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45954.752547337965</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45954.752547337965</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45954.752547337965</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45954.752547337965</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45954.752547337965</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45954.752547337965</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45954.752547337965</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45954.752547337965</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45954.752547337965</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45954.752547337965</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45954.752547337965</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45954.752547337965</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45954.752547337965</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45954.752547337965</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45954.752547337965</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45954.752547337965</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45954.752547337965</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45954.752547337965</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sheetData>
  <dataValidations count="2">
    <dataValidation allowBlank="1" showInputMessage="1" showErrorMessage="1" sqref="E1" xr:uid="{4D935161-CDD3-4592-B877-3FB59C99E142}"/>
    <dataValidation type="list" allowBlank="1" showInputMessage="1" showErrorMessage="1" sqref="E3:E2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3"/>
  <sheetViews>
    <sheetView workbookViewId="0">
      <selection activeCell="D13" sqref="D13"/>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0" ca="1" si="0">IFERROR(NOW()-F2,"-")</f>
        <v>45954.752547337965</v>
      </c>
      <c r="H2" s="22"/>
      <c r="I2" s="19" t="str">
        <f>IFERROR(VLOOKUP(D2,DB!A:F,6,0),"")</f>
        <v/>
      </c>
      <c r="J2" s="18" t="str">
        <f>IFERROR(VLOOKUP(D2,DB!A:G,7,0),"")</f>
        <v/>
      </c>
      <c r="K2" s="46"/>
      <c r="L2" s="23" t="str">
        <f>IFERROR(VLOOKUP(D2,DB!A:I,9,0),"")</f>
        <v/>
      </c>
    </row>
    <row r="3" spans="1:13" ht="15" customHeight="1">
      <c r="A3" s="19"/>
      <c r="B3" s="63" t="str">
        <f>IFERROR(VLOOKUP(D3,DB!A:K,11,0),"")</f>
        <v/>
      </c>
      <c r="C3" s="18"/>
      <c r="D3" s="163"/>
      <c r="E3" s="18"/>
      <c r="F3" s="20"/>
      <c r="G3" s="21">
        <f t="shared" ca="1" si="0"/>
        <v>45954.752547337965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45954.752547337965</v>
      </c>
      <c r="H4" s="22"/>
      <c r="I4" s="19" t="str">
        <f>IFERROR(VLOOKUP(D4,DB!A:F,6,0),"")</f>
        <v/>
      </c>
      <c r="J4" s="18" t="str">
        <f>IFERROR(VLOOKUP(D4,DB!A:G,7,0),"")</f>
        <v/>
      </c>
      <c r="K4" s="46"/>
      <c r="L4" s="23" t="str">
        <f>IFERROR(VLOOKUP(D4,DB!A:I,9,0),"")</f>
        <v/>
      </c>
    </row>
    <row r="5" spans="1:13" ht="15" customHeight="1">
      <c r="A5" s="19"/>
      <c r="B5" s="63" t="str">
        <f>IFERROR(VLOOKUP(D5,DB!A:K,11,0),"")</f>
        <v/>
      </c>
      <c r="C5" s="18"/>
      <c r="D5" s="164"/>
      <c r="E5" s="18"/>
      <c r="F5" s="20"/>
      <c r="G5" s="21">
        <f t="shared" ca="1" si="0"/>
        <v>45954.752547337965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45954.752547337965</v>
      </c>
      <c r="H6" s="22"/>
      <c r="I6" s="19" t="s">
        <v>39086</v>
      </c>
      <c r="J6" s="18" t="str">
        <f>IFERROR(VLOOKUP(D6,DB!A:G,7,0),"")</f>
        <v/>
      </c>
      <c r="K6" s="46"/>
      <c r="L6" s="23" t="str">
        <f>IFERROR(VLOOKUP(D6,DB!A:I,9,0),"")</f>
        <v/>
      </c>
    </row>
    <row r="7" spans="1:13" ht="15" customHeight="1">
      <c r="A7" s="19"/>
      <c r="B7" s="63" t="str">
        <f>IFERROR(VLOOKUP(D7,DB!A:K,11,0),"")</f>
        <v/>
      </c>
      <c r="C7" s="18"/>
      <c r="D7" s="18"/>
      <c r="E7" s="18"/>
      <c r="F7" s="20"/>
      <c r="G7" s="21">
        <f t="shared" ca="1" si="0"/>
        <v>45954.752547337965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45954.752547337965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45954.752547337965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45954.752547337965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45954.752547337965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45954.752547337965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45954.752547337965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45954.752547337965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45954.752547337965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45954.752547337965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45954.752547337965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45954.752547337965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45954.752547337965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45954.752547337965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ref="G21:G84" ca="1" si="1">IFERROR(NOW()-F21,"-")</f>
        <v>45954.752547337965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45954.752547337965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45954.752547337965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45954.752547337965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45954.752547337965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45954.752547337965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45954.752547337965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45954.752547337965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45954.752547337965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45954.752547337965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45954.752547337965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45954.752547337965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45954.752547337965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45954.752547337965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45954.752547337965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45954.752547337965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45954.752547337965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45954.752547337965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45954.752547337965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45954.752547337965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45954.752547337965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45954.752547337965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45954.752547337965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45954.752547337965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45954.752547337965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45954.752547337965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45954.752547337965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45954.752547337965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45954.752547337965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45954.752547337965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45954.752547337965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45954.752547337965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45954.752547337965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45954.752547337965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45954.752547337965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45954.752547337965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45954.752547337965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45954.752547337965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45954.752547337965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45954.752547337965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45954.752547337965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45954.752547337965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45954.752547337965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45954.752547337965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45954.752547337965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45954.752547337965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45954.752547337965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45954.752547337965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45954.752547337965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45954.752547337965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45954.752547337965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45954.752547337965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45954.752547337965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45954.752547337965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45954.752547337965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45954.752547337965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45954.752547337965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45954.752547337965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45954.752547337965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45954.752547337965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45954.752547337965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45954.752547337965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45954.752547337965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45954.752547337965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ref="G85:G148" ca="1" si="2">IFERROR(NOW()-F85,"-")</f>
        <v>45954.752547337965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45954.752547337965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45954.752547337965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45954.752547337965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45954.752547337965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45954.752547337965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45954.752547337965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45954.752547337965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45954.752547337965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45954.752547337965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45954.752547337965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45954.752547337965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45954.752547337965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45954.752547337965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45954.752547337965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45954.752547337965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45954.752547337965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45954.752547337965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45954.752547337965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45954.752547337965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45954.752547337965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45954.752547337965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45954.752547337965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45954.752547337965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45954.752547337965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45954.752547337965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45954.752547337965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45954.752547337965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45954.752547337965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45954.752547337965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45954.752547337965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45954.752547337965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45954.752547337965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45954.752547337965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45954.752547337965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45954.752547337965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45954.752547337965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45954.752547337965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45954.752547337965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45954.752547337965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45954.752547337965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45954.752547337965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45954.752547337965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45954.752547337965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45954.752547337965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45954.752547337965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45954.752547337965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45954.752547337965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45954.752547337965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45954.752547337965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45954.752547337965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45954.752547337965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45954.752547337965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45954.752547337965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45954.752547337965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45954.752547337965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45954.752547337965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45954.752547337965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45954.752547337965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45954.752547337965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45954.752547337965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45954.752547337965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45954.752547337965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45954.752547337965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ref="G149:G212" ca="1" si="3">IFERROR(NOW()-F149,"-")</f>
        <v>45954.752547337965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45954.752547337965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45954.752547337965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45954.752547337965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45954.752547337965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45954.752547337965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45954.752547337965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45954.752547337965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45954.752547337965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45954.752547337965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45954.752547337965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45954.752547337965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45954.752547337965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45954.752547337965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45954.752547337965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45954.752547337965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45954.752547337965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45954.752547337965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45954.752547337965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45954.752547337965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45954.752547337965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45954.752547337965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45954.752547337965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45954.752547337965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45954.752547337965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45954.752547337965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45954.752547337965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45954.752547337965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45954.752547337965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45954.752547337965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45954.752547337965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45954.752547337965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45954.752547337965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45954.752547337965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45954.752547337965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45954.752547337965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45954.752547337965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45954.752547337965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45954.752547337965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45954.752547337965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45954.752547337965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45954.752547337965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45954.752547337965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45954.752547337965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45954.752547337965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45954.752547337965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45954.752547337965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45954.752547337965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45954.752547337965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45954.752547337965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45954.752547337965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45954.752547337965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45954.752547337965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45954.752547337965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45954.752547337965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45954.752547337965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45954.752547337965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45954.752547337965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45954.752547337965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45954.752547337965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45954.752547337965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45954.752547337965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45954.752547337965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45954.752547337965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ref="G213:G276" ca="1" si="4">IFERROR(NOW()-F213,"-")</f>
        <v>45954.752547337965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45954.752547337965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45954.752547337965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45954.752547337965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45954.752547337965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45954.752547337965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45954.752547337965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45954.752547337965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45954.752547337965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45954.752547337965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45954.752547337965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45954.752547337965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45954.752547337965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45954.752547337965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45954.752547337965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45954.752547337965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45954.752547337965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45954.752547337965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45954.752547337965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45954.752547337965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45954.752547337965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45954.752547337965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45954.752547337965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45954.752547337965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45954.752547337965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45954.752547337965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45954.752547337965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45954.752547337965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45954.752547337965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45954.752547337965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45954.752547337965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45954.752547337965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45954.752547337965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45954.752547337965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45954.752547337965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45954.752547337965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45954.752547337965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45954.752547337965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45954.752547337965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45954.752547337965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45954.752547337965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45954.752547337965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45954.752547337965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45954.752547337965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45954.752547337965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45954.752547337965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45954.752547337965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45954.752547337965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45954.752547337965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45954.752547337965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45954.752547337965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45954.752547337965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45954.752547337965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45954.752547337965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45954.752547337965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45954.752547337965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45954.752547337965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45954.752547337965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45954.752547337965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45954.752547337965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45954.752547337965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45954.752547337965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45954.752547337965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45954.752547337965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ref="G277:G340" ca="1" si="5">IFERROR(NOW()-F277,"-")</f>
        <v>45954.752547337965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45954.752547337965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45954.752547337965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45954.752547337965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45954.752547337965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45954.752547337965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45954.752547337965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45954.752547337965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45954.752547337965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45954.752547337965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45954.752547337965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45954.752547337965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45954.752547337965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45954.752547337965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45954.752547337965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45954.752547337965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45954.752547337965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45954.752547337965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45954.752547337965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45954.752547337965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45954.752547337965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45954.752547337965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45954.752547337965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45954.752547337965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45954.752547337965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45954.752547337965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45954.752547337965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45954.752547337965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45954.752547337965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45954.752547337965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45954.752547337965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45954.752547337965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45954.752547337965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45954.752547337965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45954.752547337965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45954.752547337965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45954.752547337965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45954.752547337965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45954.752547337965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45954.752547337965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45954.752547337965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45954.752547337965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45954.752547337965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45954.752547337965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45954.752547337965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45954.752547337965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45954.752547337965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45954.752547337965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45954.752547337965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45954.752547337965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45954.752547337965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45954.752547337965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45954.752547337965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45954.752547337965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45954.752547337965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45954.752547337965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45954.752547337965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45954.752547337965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45954.752547337965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45954.752547337965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45954.752547337965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45954.752547337965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45954.752547337965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45954.752547337965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ref="G341:G404" ca="1" si="6">IFERROR(NOW()-F341,"-")</f>
        <v>45954.752547337965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45954.752547337965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45954.752547337965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45954.752547337965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45954.752547337965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45954.752547337965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45954.752547337965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45954.752547337965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45954.752547337965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45954.752547337965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45954.752547337965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45954.752547337965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45954.752547337965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45954.752547337965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45954.752547337965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45954.752547337965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45954.752547337965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45954.752547337965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45954.752547337965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45954.752547337965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45954.752547337965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45954.752547337965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45954.752547337965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45954.752547337965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45954.752547337965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45954.752547337965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45954.752547337965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45954.752547337965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45954.752547337965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45954.752547337965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45954.752547337965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45954.752547337965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45954.752547337965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45954.752547337965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45954.752547337965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45954.752547337965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45954.752547337965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45954.752547337965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45954.752547337965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45954.752547337965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45954.752547337965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45954.752547337965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45954.752547337965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45954.752547337965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45954.752547337965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45954.752547337965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45954.752547337965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45954.752547337965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45954.752547337965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45954.752547337965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45954.752547337965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45954.752547337965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45954.752547337965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45954.752547337965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45954.752547337965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45954.752547337965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45954.752547337965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45954.752547337965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45954.752547337965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45954.752547337965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45954.752547337965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45954.752547337965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45954.752547337965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45954.752547337965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ref="G405:G468" ca="1" si="7">IFERROR(NOW()-F405,"-")</f>
        <v>45954.752547337965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45954.752547337965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45954.752547337965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45954.752547337965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45954.752547337965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45954.752547337965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45954.752547337965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45954.752547337965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45954.752547337965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45954.752547337965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45954.752547337965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45954.752547337965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45954.752547337965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45954.752547337965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45954.752547337965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45954.752547337965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45954.752547337965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45954.752547337965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45954.752547337965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45954.752547337965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45954.752547337965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45954.752547337965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45954.752547337965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45954.752547337965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45954.752547337965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45954.752547337965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45954.752547337965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45954.752547337965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45954.752547337965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45954.752547337965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45954.752547337965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45954.752547337965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45954.752547337965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45954.752547337965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45954.752547337965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45954.752547337965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45954.752547337965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45954.752547337965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45954.752547337965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45954.752547337965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45954.752547337965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45954.752547337965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45954.752547337965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45954.752547337965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45954.752547337965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45954.752547337965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45954.752547337965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45954.752547337965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45954.752547337965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45954.752547337965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45954.752547337965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45954.752547337965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45954.752547337965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45954.752547337965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45954.752547337965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45954.752547337965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45954.752547337965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45954.752547337965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45954.752547337965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45954.752547337965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45954.752547337965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45954.752547337965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45954.752547337965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45954.752547337965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ref="G469:G532" ca="1" si="8">IFERROR(NOW()-F469,"-")</f>
        <v>45954.752547337965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45954.752547337965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45954.752547337965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45954.752547337965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45954.752547337965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45954.752547337965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45954.752547337965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45954.752547337965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45954.752547337965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45954.752547337965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45954.752547337965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45954.752547337965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45954.752547337965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45954.752547337965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45954.752547337965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45954.752547337965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45954.752547337965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45954.752547337965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45954.752547337965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45954.752547337965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45954.752547337965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45954.752547337965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45954.752547337965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45954.752547337965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45954.752547337965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45954.752547337965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45954.752547337965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45954.752547337965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45954.752547337965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45954.752547337965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45954.752547337965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45954.752547337965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45954.752547337965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45954.752547337965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45954.752547337965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45954.752547337965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45954.752547337965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45954.752547337965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45954.752547337965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45954.752547337965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45954.752547337965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45954.752547337965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45954.752547337965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45954.752547337965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45954.752547337965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45954.752547337965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45954.752547337965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45954.752547337965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45954.752547337965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45954.752547337965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45954.752547337965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45954.752547337965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45954.752547337965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45954.752547337965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45954.752547337965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45954.752547337965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45954.752547337965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45954.752547337965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45954.752547337965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45954.752547337965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45954.752547337965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45954.752547337965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45954.752547337965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45954.752547337965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ref="G533:G596" ca="1" si="9">IFERROR(NOW()-F533,"-")</f>
        <v>45954.752547337965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45954.752547337965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45954.752547337965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45954.752547337965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45954.752547337965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45954.752547337965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45954.752547337965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45954.752547337965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45954.752547337965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45954.752547337965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45954.752547337965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45954.752547337965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45954.752547337965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45954.752547337965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45954.752547337965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45954.752547337965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45954.752547337965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45954.752547337965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45954.752547337965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45954.752547337965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45954.752547337965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45954.752547337965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45954.752547337965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45954.752547337965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45954.752547337965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45954.752547337965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45954.752547337965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45954.752547337965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45954.752547337965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45954.752547337965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45954.752547337965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45954.752547337965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45954.752547337965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45954.752547337965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45954.752547337965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45954.752547337965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45954.752547337965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45954.752547337965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45954.752547337965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45954.752547337965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45954.752547337965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45954.752547337965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45954.752547337965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45954.752547337965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45954.752547337965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45954.752547337965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45954.752547337965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45954.752547337965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45954.752547337965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45954.752547337965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45954.752547337965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45954.752547337965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45954.752547337965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45954.752547337965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45954.752547337965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45954.752547337965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45954.752547337965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45954.752547337965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45954.752547337965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45954.752547337965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45954.752547337965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45954.752547337965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45954.752547337965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45954.752547337965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ref="G597:G660" ca="1" si="10">IFERROR(NOW()-F597,"-")</f>
        <v>45954.752547337965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45954.752547337965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45954.752547337965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45954.752547337965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45954.752547337965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45954.752547337965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45954.752547337965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45954.752547337965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45954.752547337965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45954.752547337965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45954.752547337965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45954.752547337965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45954.752547337965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45954.752547337965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45954.752547337965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45954.752547337965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45954.752547337965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45954.752547337965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45954.752547337965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45954.752547337965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45954.752547337965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45954.752547337965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45954.752547337965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45954.752547337965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45954.752547337965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45954.752547337965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45954.752547337965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45954.752547337965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45954.752547337965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45954.752547337965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45954.752547337965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45954.752547337965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45954.752547337965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45954.752547337965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45954.752547337965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45954.752547337965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45954.752547337965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45954.752547337965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45954.752547337965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45954.752547337965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45954.752547337965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45954.752547337965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45954.752547337965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45954.752547337965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45954.752547337965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45954.752547337965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45954.752547337965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45954.752547337965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45954.752547337965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45954.752547337965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45954.752547337965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45954.752547337965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45954.752547337965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45954.752547337965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45954.752547337965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45954.752547337965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45954.752547337965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45954.752547337965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45954.752547337965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45954.752547337965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45954.752547337965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45954.752547337965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45954.752547337965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45954.752547337965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ref="G661:G724" ca="1" si="11">IFERROR(NOW()-F661,"-")</f>
        <v>45954.752547337965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45954.752547337965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45954.752547337965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45954.752547337965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45954.752547337965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45954.752547337965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45954.752547337965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45954.752547337965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45954.752547337965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45954.752547337965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45954.752547337965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45954.752547337965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45954.752547337965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45954.752547337965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45954.752547337965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45954.752547337965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45954.752547337965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45954.752547337965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45954.752547337965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45954.752547337965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45954.752547337965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45954.752547337965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45954.752547337965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45954.752547337965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45954.752547337965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45954.752547337965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45954.752547337965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45954.752547337965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45954.752547337965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45954.752547337965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45954.752547337965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45954.752547337965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45954.752547337965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45954.752547337965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45954.752547337965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45954.752547337965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45954.752547337965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45954.752547337965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45954.752547337965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45954.752547337965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45954.752547337965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45954.752547337965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45954.752547337965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45954.752547337965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45954.752547337965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45954.752547337965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45954.752547337965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45954.752547337965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45954.752547337965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45954.752547337965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45954.752547337965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45954.752547337965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45954.752547337965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45954.752547337965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45954.752547337965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45954.752547337965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45954.752547337965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45954.752547337965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45954.752547337965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45954.752547337965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45954.752547337965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45954.752547337965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45954.752547337965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45954.752547337965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ref="G725:G788" ca="1" si="12">IFERROR(NOW()-F725,"-")</f>
        <v>45954.752547337965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45954.752547337965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45954.752547337965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45954.752547337965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45954.752547337965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45954.752547337965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45954.752547337965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45954.752547337965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45954.752547337965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45954.752547337965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45954.752547337965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45954.752547337965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45954.752547337965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45954.752547337965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45954.752547337965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45954.752547337965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45954.752547337965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45954.752547337965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45954.752547337965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45954.752547337965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45954.752547337965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45954.752547337965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45954.752547337965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45954.752547337965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45954.752547337965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45954.752547337965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45954.752547337965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45954.752547337965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45954.752547337965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45954.752547337965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45954.752547337965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45954.752547337965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45954.752547337965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45954.752547337965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45954.752547337965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45954.752547337965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45954.752547337965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45954.752547337965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45954.752547337965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45954.752547337965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45954.752547337965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45954.752547337965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45954.752547337965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45954.752547337965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45954.752547337965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45954.752547337965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45954.752547337965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45954.752547337965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45954.752547337965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45954.752547337965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45954.752547337965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45954.752547337965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45954.752547337965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45954.752547337965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45954.752547337965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45954.752547337965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45954.752547337965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45954.752547337965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45954.752547337965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45954.752547337965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45954.752547337965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45954.752547337965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45954.752547337965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45954.752547337965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ref="G789:G852" ca="1" si="13">IFERROR(NOW()-F789,"-")</f>
        <v>45954.752547337965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45954.752547337965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45954.752547337965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45954.752547337965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45954.752547337965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45954.752547337965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45954.752547337965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45954.752547337965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45954.752547337965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45954.752547337965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45954.752547337965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45954.752547337965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45954.752547337965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45954.752547337965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45954.752547337965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45954.752547337965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45954.752547337965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45954.752547337965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45954.752547337965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45954.752547337965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45954.752547337965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45954.752547337965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45954.752547337965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45954.752547337965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45954.752547337965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45954.752547337965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45954.752547337965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45954.752547337965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45954.752547337965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45954.752547337965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45954.752547337965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45954.752547337965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45954.752547337965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45954.752547337965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45954.752547337965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45954.752547337965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45954.752547337965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45954.752547337965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45954.752547337965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45954.752547337965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45954.752547337965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45954.752547337965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45954.752547337965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45954.752547337965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45954.752547337965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45954.752547337965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45954.752547337965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45954.752547337965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45954.752547337965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45954.752547337965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45954.752547337965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45954.752547337965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45954.752547337965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45954.752547337965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45954.752547337965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45954.752547337965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45954.752547337965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45954.752547337965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45954.752547337965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45954.752547337965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45954.752547337965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45954.752547337965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45954.752547337965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45954.752547337965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ref="G853:G916" ca="1" si="14">IFERROR(NOW()-F853,"-")</f>
        <v>45954.752547337965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45954.752547337965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45954.752547337965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45954.752547337965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45954.752547337965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45954.752547337965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45954.752547337965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45954.752547337965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45954.752547337965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45954.752547337965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45954.752547337965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45954.752547337965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45954.752547337965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45954.752547337965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45954.752547337965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45954.752547337965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45954.752547337965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45954.752547337965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45954.752547337965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45954.752547337965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45954.752547337965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45954.752547337965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45954.752547337965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45954.752547337965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45954.752547337965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45954.752547337965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45954.752547337965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45954.752547337965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45954.752547337965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45954.752547337965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45954.752547337965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45954.752547337965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45954.752547337965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45954.752547337965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45954.752547337965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45954.752547337965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45954.752547337965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45954.752547337965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45954.752547337965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45954.752547337965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45954.752547337965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45954.752547337965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45954.752547337965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45954.752547337965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45954.752547337965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45954.752547337965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45954.752547337965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45954.752547337965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45954.752547337965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45954.752547337965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45954.752547337965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45954.752547337965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45954.752547337965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45954.752547337965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45954.752547337965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45954.752547337965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45954.752547337965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45954.752547337965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45954.752547337965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45954.752547337965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45954.752547337965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45954.752547337965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45954.752547337965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45954.752547337965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ref="G917:G980" ca="1" si="15">IFERROR(NOW()-F917,"-")</f>
        <v>45954.752547337965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45954.752547337965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45954.752547337965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45954.752547337965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45954.752547337965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45954.752547337965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45954.752547337965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45954.752547337965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45954.752547337965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45954.752547337965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45954.752547337965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45954.752547337965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45954.752547337965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45954.752547337965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45954.752547337965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45954.752547337965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45954.752547337965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45954.752547337965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45954.752547337965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45954.752547337965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45954.752547337965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45954.752547337965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45954.752547337965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45954.752547337965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45954.752547337965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45954.752547337965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45954.752547337965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45954.752547337965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45954.752547337965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45954.752547337965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45954.752547337965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45954.752547337965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45954.752547337965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45954.752547337965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45954.752547337965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45954.752547337965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45954.752547337965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45954.752547337965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45954.752547337965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45954.752547337965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45954.752547337965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45954.752547337965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45954.752547337965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45954.752547337965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45954.752547337965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45954.752547337965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45954.752547337965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45954.752547337965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45954.752547337965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45954.752547337965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45954.752547337965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45954.752547337965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45954.752547337965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45954.752547337965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45954.752547337965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45954.752547337965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45954.752547337965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45954.752547337965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45954.752547337965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45954.752547337965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45954.752547337965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45954.752547337965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45954.752547337965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45954.752547337965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ref="G981:G1044" ca="1" si="16">IFERROR(NOW()-F981,"-")</f>
        <v>45954.752547337965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45954.752547337965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45954.752547337965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45954.752547337965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45954.752547337965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45954.752547337965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45954.752547337965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45954.752547337965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45954.752547337965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45954.752547337965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45954.752547337965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45954.752547337965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45954.752547337965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45954.752547337965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45954.752547337965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45954.752547337965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45954.752547337965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45954.752547337965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45954.752547337965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45954.752547337965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45954.752547337965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45954.752547337965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45954.752547337965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45954.752547337965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45954.752547337965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45954.752547337965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45954.752547337965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45954.752547337965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45954.752547337965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45954.752547337965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45954.752547337965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45954.752547337965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45954.752547337965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45954.752547337965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45954.752547337965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45954.752547337965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45954.752547337965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45954.752547337965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45954.752547337965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45954.752547337965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45954.752547337965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45954.752547337965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45954.752547337965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45954.752547337965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45954.752547337965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45954.752547337965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45954.752547337965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45954.752547337965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45954.752547337965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45954.752547337965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45954.752547337965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45954.752547337965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45954.752547337965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45954.752547337965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45954.752547337965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45954.752547337965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45954.752547337965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45954.752547337965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45954.752547337965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45954.752547337965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45954.752547337965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45954.752547337965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45954.752547337965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45954.752547337965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ref="G1045:G1108" ca="1" si="17">IFERROR(NOW()-F1045,"-")</f>
        <v>45954.752547337965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45954.752547337965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45954.752547337965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45954.752547337965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45954.752547337965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45954.752547337965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45954.752547337965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45954.752547337965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45954.752547337965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45954.752547337965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45954.752547337965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45954.752547337965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45954.752547337965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45954.752547337965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45954.752547337965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45954.752547337965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45954.752547337965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45954.752547337965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45954.752547337965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45954.752547337965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45954.752547337965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45954.752547337965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45954.752547337965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45954.752547337965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45954.752547337965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45954.752547337965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45954.752547337965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45954.752547337965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45954.752547337965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45954.752547337965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45954.752547337965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45954.752547337965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45954.752547337965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45954.752547337965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45954.752547337965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45954.752547337965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45954.752547337965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45954.752547337965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45954.752547337965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45954.752547337965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45954.752547337965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45954.752547337965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45954.752547337965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45954.752547337965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45954.752547337965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45954.752547337965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45954.752547337965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45954.752547337965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45954.752547337965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45954.752547337965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45954.752547337965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45954.752547337965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45954.752547337965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45954.752547337965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45954.752547337965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45954.752547337965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45954.752547337965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45954.752547337965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45954.752547337965</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45954.752547337965</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45954.752547337965</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45954.752547337965</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45954.752547337965</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45954.752547337965</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ref="G1109:G1123" ca="1" si="18">IFERROR(NOW()-F1109,"-")</f>
        <v>45954.752547337965</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45954.752547337965</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45954.752547337965</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45954.752547337965</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45954.752547337965</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45954.752547337965</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45954.752547337965</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45954.752547337965</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45954.752547337965</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45954.752547337965</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45954.752547337965</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45954.752547337965</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45954.752547337965</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45954.752547337965</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45954.752547337965</v>
      </c>
      <c r="H1123" s="22"/>
      <c r="I1123" s="19" t="str">
        <f>IFERROR(VLOOKUP(D1123,DB!A:F,6,0),"")</f>
        <v/>
      </c>
      <c r="J1123" s="18" t="str">
        <f>IFERROR(VLOOKUP(D1123,DB!A:G,7,0),"")</f>
        <v/>
      </c>
      <c r="K1123" s="46"/>
      <c r="L1123" s="23" t="str">
        <f>IFERROR(VLOOKUP(D1123,DB!A:I,9,0),"")</f>
        <v/>
      </c>
    </row>
  </sheetData>
  <dataValidations count="2">
    <dataValidation allowBlank="1" showInputMessage="1" showErrorMessage="1" sqref="E1" xr:uid="{5914219A-CB83-432D-936A-CC0CB6F3982A}"/>
    <dataValidation type="list" allowBlank="1" showInputMessage="1" showErrorMessage="1" sqref="E2:E112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6"/>
  <sheetViews>
    <sheetView workbookViewId="0">
      <selection activeCell="A5" sqref="A5:X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39087</v>
      </c>
      <c r="B2" s="97" t="str">
        <f>IFERROR(VLOOKUP(D2,DB!A:K,11,0),"")</f>
        <v>R4</v>
      </c>
      <c r="C2" s="98">
        <v>1</v>
      </c>
      <c r="D2" s="94" t="s">
        <v>35115</v>
      </c>
      <c r="E2" s="99" t="s">
        <v>38998</v>
      </c>
      <c r="F2" s="100">
        <v>45703.480717592596</v>
      </c>
      <c r="G2" s="101">
        <f ca="1">IFERROR(NOW()-F2,"")</f>
        <v>251.27182974536845</v>
      </c>
      <c r="H2" s="100">
        <v>45703.474768518521</v>
      </c>
      <c r="I2" s="97" t="str">
        <f>IFERROR(VLOOKUP(D2,DB!A:F,6,0),"")</f>
        <v>SCECO</v>
      </c>
      <c r="J2" s="97" t="str">
        <f>IFERROR(VLOOKUP(D2,DB!A:G,7,0),"")</f>
        <v>Dead</v>
      </c>
      <c r="K2" s="102" t="s">
        <v>39088</v>
      </c>
      <c r="L2" s="94" t="str">
        <f>IFERROR(VLOOKUP(D2,DB!A:I,9,0),"")</f>
        <v>Latis</v>
      </c>
    </row>
    <row r="3" spans="1:16" ht="30" customHeight="1">
      <c r="A3" s="120" t="s">
        <v>39089</v>
      </c>
      <c r="B3" s="97" t="str">
        <f>IFERROR(VLOOKUP(D3,DB!A:K,11,0),"")</f>
        <v>R4</v>
      </c>
      <c r="C3" s="121">
        <v>1</v>
      </c>
      <c r="D3" s="94" t="s">
        <v>27420</v>
      </c>
      <c r="E3" s="99" t="s">
        <v>38998</v>
      </c>
      <c r="F3" s="124">
        <v>45953.634722222225</v>
      </c>
      <c r="G3" s="125">
        <f ca="1">IFERROR(NOW()-F3,"")</f>
        <v>1.1178251157398336</v>
      </c>
      <c r="H3" s="124">
        <v>45953.546631944446</v>
      </c>
      <c r="I3" s="120" t="str">
        <f>IFERROR(VLOOKUP(D3,DB!A:F,6,0),"")</f>
        <v>SCECO</v>
      </c>
      <c r="J3" s="120" t="str">
        <f>IFERROR(VLOOKUP(D3,DB!A:G,7,0),"")</f>
        <v>Dead</v>
      </c>
      <c r="K3" s="126" t="s">
        <v>39090</v>
      </c>
      <c r="L3" s="122" t="str">
        <f>IFERROR(VLOOKUP(D3,DB!A:I,9,0),"")</f>
        <v>Latis</v>
      </c>
    </row>
    <row r="4" spans="1:16" ht="15" customHeight="1">
      <c r="A4" s="120" t="s">
        <v>39091</v>
      </c>
      <c r="B4" s="120" t="str">
        <f>IFERROR(VLOOKUP(D4,DB!A:K,11,0),"")</f>
        <v>R4</v>
      </c>
      <c r="C4" s="121">
        <v>2</v>
      </c>
      <c r="D4" s="94" t="s">
        <v>35586</v>
      </c>
      <c r="E4" s="99" t="s">
        <v>38998</v>
      </c>
      <c r="F4" s="124">
        <v>45953.820138888892</v>
      </c>
      <c r="G4" s="125">
        <f ca="1">IFERROR(NOW()-F4,"")</f>
        <v>0.93240844907268183</v>
      </c>
      <c r="H4" s="124">
        <v>45953.776747685188</v>
      </c>
      <c r="I4" s="120" t="str">
        <f>IFERROR(VLOOKUP(D4,DB!A:F,6,0),"")</f>
        <v>SCECO</v>
      </c>
      <c r="J4" s="120" t="str">
        <f>IFERROR(VLOOKUP(D4,DB!A:G,7,0),"")</f>
        <v>In progress</v>
      </c>
      <c r="K4" s="126" t="s">
        <v>39092</v>
      </c>
      <c r="L4" s="122" t="str">
        <f>IFERROR(VLOOKUP(D4,DB!A:I,9,0),"")</f>
        <v>Latis</v>
      </c>
    </row>
    <row r="5" spans="1:16" ht="15" customHeight="1">
      <c r="A5" s="120" t="s">
        <v>39093</v>
      </c>
      <c r="B5" s="120" t="str">
        <f>IFERROR(VLOOKUP(D5,DB!A:K,11,0),"")</f>
        <v>R4</v>
      </c>
      <c r="C5" s="121">
        <v>1</v>
      </c>
      <c r="D5" s="122" t="s">
        <v>37641</v>
      </c>
      <c r="E5" s="123" t="s">
        <v>38998</v>
      </c>
      <c r="F5" s="124">
        <v>45954.6559375</v>
      </c>
      <c r="G5" s="125">
        <f ca="1">IFERROR(NOW()-F5,"")</f>
        <v>9.6609837964933831E-2</v>
      </c>
      <c r="H5" s="124">
        <v>45954.623298611114</v>
      </c>
      <c r="I5" s="120" t="str">
        <f>IFERROR(VLOOKUP(D5,DB!A:F,6,0),"")</f>
        <v>SCECO</v>
      </c>
      <c r="J5" s="120" t="str">
        <f>IFERROR(VLOOKUP(D5,DB!A:G,7,0),"")</f>
        <v>Dead</v>
      </c>
      <c r="K5" s="126" t="s">
        <v>39094</v>
      </c>
      <c r="L5" s="122" t="str">
        <f>IFERROR(VLOOKUP(D5,DB!A:I,9,0),"")</f>
        <v>Latis</v>
      </c>
    </row>
    <row r="6" spans="1:16" ht="15" customHeight="1">
      <c r="A6" s="120"/>
      <c r="B6" s="120" t="str">
        <f>IFERROR(VLOOKUP(#REF!,DB!A:K,11,0),"")</f>
        <v/>
      </c>
      <c r="C6" s="121"/>
      <c r="D6" s="122"/>
      <c r="E6" s="123"/>
      <c r="F6" s="124"/>
      <c r="G6" s="125">
        <f ca="1">IFERROR(NOW()-F6,"")</f>
        <v>45954.752547337965</v>
      </c>
      <c r="H6" s="124"/>
      <c r="I6" s="120" t="str">
        <f>IFERROR(VLOOKUP(D6,DB!A:F,6,0),"")</f>
        <v/>
      </c>
      <c r="J6" s="120" t="str">
        <f>IFERROR(VLOOKUP(D6,DB!A:G,7,0),"")</f>
        <v/>
      </c>
      <c r="K6" s="126"/>
      <c r="L6" s="122" t="str">
        <f>IFERROR(VLOOKUP(#REF!,DB!A:I,9,0),"")</f>
        <v/>
      </c>
    </row>
    <row r="7" spans="1:16" ht="15" customHeight="1">
      <c r="A7" s="120"/>
      <c r="B7" s="120" t="str">
        <f>IFERROR(VLOOKUP(D7,DB!A:K,11,0),"")</f>
        <v/>
      </c>
      <c r="C7" s="121"/>
      <c r="D7" s="122"/>
      <c r="E7" s="123"/>
      <c r="F7" s="124"/>
      <c r="G7" s="125">
        <f ca="1">IFERROR(NOW()-F7,"")</f>
        <v>45954.752547337965</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123"/>
      <c r="F8" s="124"/>
      <c r="G8" s="125">
        <f ca="1">IFERROR(NOW()-F8,"")</f>
        <v>45954.752547337965</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123"/>
      <c r="F9" s="124"/>
      <c r="G9" s="125">
        <f ca="1">IFERROR(NOW()-F9,"")</f>
        <v>45954.752547337965</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94"/>
      <c r="E10" s="123"/>
      <c r="F10" s="124"/>
      <c r="G10" s="125">
        <f ca="1">IFERROR(NOW()-F10,"")</f>
        <v>45954.752547337965</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94"/>
      <c r="E11" s="123"/>
      <c r="F11" s="124"/>
      <c r="G11" s="125">
        <f ca="1">IFERROR(NOW()-F11,"")</f>
        <v>45954.752547337965</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123"/>
      <c r="F12" s="124"/>
      <c r="G12" s="125">
        <f ca="1">IFERROR(NOW()-F12,"")</f>
        <v>45954.752547337965</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123"/>
      <c r="F13" s="124"/>
      <c r="G13" s="125">
        <f ca="1">IFERROR(NOW()-F13,"")</f>
        <v>45954.752547337965</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123"/>
      <c r="F14" s="124"/>
      <c r="G14" s="125">
        <f ca="1">IFERROR(NOW()-F14,"")</f>
        <v>45954.752547337965</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45954.752547337965</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123"/>
      <c r="F16" s="124"/>
      <c r="G16" s="125">
        <f ca="1">IFERROR(NOW()-F16,"")</f>
        <v>45954.752547337965</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123"/>
      <c r="F17" s="124"/>
      <c r="G17" s="125">
        <f ca="1">IFERROR(NOW()-F17,"")</f>
        <v>45954.752547337965</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123"/>
      <c r="F18" s="124"/>
      <c r="G18" s="125">
        <f ca="1">IFERROR(NOW()-F18,"")</f>
        <v>45954.752547337965</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94"/>
      <c r="E19" s="123"/>
      <c r="F19" s="124"/>
      <c r="G19" s="125">
        <f ca="1">IFERROR(NOW()-F19,"")</f>
        <v>45954.752547337965</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45954.752547337965</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62"/>
      <c r="E21" s="123"/>
      <c r="F21" s="124"/>
      <c r="G21" s="125">
        <f ca="1">IFERROR(NOW()-F21,"")</f>
        <v>45954.752547337965</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45954.752547337965</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45954.752547337965</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c r="E24" s="123"/>
      <c r="F24" s="124"/>
      <c r="G24" s="125">
        <f ca="1">IFERROR(NOW()-F24,"")</f>
        <v>45954.752547337965</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45954.752547337965</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45954.752547337965</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45954.752547337965</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45954.752547337965</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45954.752547337965</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45954.752547337965</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45954.752547337965</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45954.752547337965</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45954.752547337965</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45954.752547337965</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45954.752547337965</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45954.752547337965</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45954.752547337965</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45954.752547337965</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45954.752547337965</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45954.752547337965</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45954.752547337965</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45954.752547337965</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45954.752547337965</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45954.752547337965</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45954.752547337965</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45954.752547337965</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45954.752547337965</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45954.752547337965</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45954.752547337965</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45954.752547337965</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45954.752547337965</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45954.752547337965</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45954.752547337965</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45954.752547337965</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45954.752547337965</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45954.752547337965</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45954.752547337965</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45954.752547337965</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45954.752547337965</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45954.752547337965</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45954.752547337965</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45954.752547337965</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45954.752547337965</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45954.752547337965</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45954.752547337965</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45954.752547337965</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45954.752547337965</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45954.752547337965</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45954.752547337965</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45954.752547337965</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45954.752547337965</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45954.752547337965</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45954.752547337965</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45954.752547337965</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45954.752547337965</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45954.752547337965</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45954.752547337965</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45954.752547337965</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45954.752547337965</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45954.752547337965</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45954.752547337965</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45954.752547337965</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45954.752547337965</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45954.752547337965</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45954.752547337965</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45954.752547337965</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45954.752547337965</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45954.752547337965</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45954.752547337965</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45954.752547337965</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45954.752547337965</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45954.752547337965</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45954.752547337965</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45954.752547337965</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45954.752547337965</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45954.752547337965</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45954.752547337965</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45954.752547337965</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45954.752547337965</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45954.752547337965</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45954.752547337965</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45954.752547337965</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45954.752547337965</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45954.752547337965</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45954.752547337965</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45954.752547337965</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45954.752547337965</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45954.752547337965</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45954.752547337965</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45954.752547337965</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45954.752547337965</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45954.752547337965</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45954.752547337965</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45954.752547337965</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45954.752547337965</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45954.752547337965</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45954.752547337965</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45954.752547337965</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45954.752547337965</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45954.752547337965</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45954.752547337965</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45954.752547337965</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45954.752547337965</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45954.752547337965</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45954.752547337965</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45954.752547337965</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45954.752547337965</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45954.752547337965</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45954.752547337965</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45954.752547337965</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45954.752547337965</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45954.752547337965</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45954.752547337965</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45954.752547337965</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45954.752547337965</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45954.752547337965</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45954.752547337965</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45954.752547337965</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45954.752547337965</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45954.752547337965</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45954.752547337965</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45954.752547337965</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45954.752547337965</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45954.752547337965</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45954.752547337965</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45954.752547337965</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45954.752547337965</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45954.752547337965</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45954.752547337965</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45954.752547337965</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45954.752547337965</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45954.752547337965</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45954.752547337965</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45954.752547337965</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45954.752547337965</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45954.752547337965</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45954.752547337965</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45954.752547337965</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45954.752547337965</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45954.752547337965</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45954.752547337965</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45954.752547337965</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45954.752547337965</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45954.752547337965</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45954.752547337965</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45954.752547337965</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45954.752547337965</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45954.752547337965</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45954.752547337965</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45954.752547337965</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45954.752547337965</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45954.752547337965</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45954.752547337965</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45954.752547337965</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45954.752547337965</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45954.752547337965</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45954.752547337965</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45954.752547337965</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45954.752547337965</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45954.752547337965</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45954.752547337965</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45954.752547337965</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45954.752547337965</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45954.752547337965</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45954.752547337965</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45954.752547337965</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45954.752547337965</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45954.752547337965</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45954.752547337965</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45954.752547337965</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45954.752547337965</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45954.752547337965</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45954.752547337965</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45954.752547337965</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45954.752547337965</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45954.752547337965</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45954.752547337965</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45954.752547337965</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45954.752547337965</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45954.752547337965</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45954.752547337965</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45954.752547337965</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45954.752547337965</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45954.752547337965</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45954.752547337965</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45954.752547337965</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45954.752547337965</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45954.752547337965</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45954.752547337965</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45954.752547337965</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45954.752547337965</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45954.752547337965</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45954.752547337965</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45954.752547337965</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45954.752547337965</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45954.752547337965</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45954.752547337965</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45954.752547337965</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45954.752547337965</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45954.752547337965</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45954.752547337965</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45954.752547337965</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45954.752547337965</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45954.752547337965</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45954.752547337965</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45954.752547337965</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45954.752547337965</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45954.752547337965</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45954.752547337965</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45954.752547337965</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45954.752547337965</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45954.752547337965</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45954.752547337965</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45954.752547337965</v>
      </c>
      <c r="H234" s="124"/>
      <c r="I234" s="120" t="str">
        <f>IFERROR(VLOOKUP(D234,DB!A:F,6,0),"")</f>
        <v/>
      </c>
      <c r="J234" s="120" t="str">
        <f>IFERROR(VLOOKUP(D234,DB!A:G,7,0),"")</f>
        <v/>
      </c>
      <c r="K234" s="126"/>
      <c r="L234" s="122" t="str">
        <f>IFERROR(VLOOKUP(D234,DB!A:I,9,0),"")</f>
        <v/>
      </c>
    </row>
    <row r="235" spans="1:12" ht="15" customHeight="1">
      <c r="A235" s="120"/>
      <c r="B235" s="120" t="str">
        <f>IFERROR(VLOOKUP(D235,DB!A:K,11,0),"")</f>
        <v/>
      </c>
      <c r="C235" s="121"/>
      <c r="D235" s="122"/>
      <c r="E235" s="123"/>
      <c r="F235" s="124"/>
      <c r="G235" s="125">
        <f ca="1">IFERROR(NOW()-F235,"")</f>
        <v>45954.752547337965</v>
      </c>
      <c r="H235" s="124"/>
      <c r="I235" s="120" t="str">
        <f>IFERROR(VLOOKUP(D235,DB!A:F,6,0),"")</f>
        <v/>
      </c>
      <c r="J235" s="120" t="str">
        <f>IFERROR(VLOOKUP(D235,DB!A:G,7,0),"")</f>
        <v/>
      </c>
      <c r="K235" s="126"/>
      <c r="L235" s="122" t="str">
        <f>IFERROR(VLOOKUP(D235,DB!A:I,9,0),"")</f>
        <v/>
      </c>
    </row>
    <row r="236" spans="1:12" ht="15" customHeight="1">
      <c r="A236" s="127"/>
      <c r="B236" s="127" t="str">
        <f>IFERROR(VLOOKUP(D236,DB!A:K,11,0),"")</f>
        <v/>
      </c>
      <c r="C236" s="128"/>
      <c r="D236" s="129"/>
      <c r="E236" s="130"/>
      <c r="F236" s="131"/>
      <c r="G236" s="132">
        <f ca="1">IFERROR(NOW()-F236,"")</f>
        <v>45954.752547337965</v>
      </c>
      <c r="H236" s="131"/>
      <c r="I236" s="127" t="str">
        <f>IFERROR(VLOOKUP(D236,DB!A:F,6,0),"")</f>
        <v/>
      </c>
      <c r="J236" s="127" t="str">
        <f>IFERROR(VLOOKUP(D236,DB!A:G,7,0),"")</f>
        <v/>
      </c>
      <c r="K236" s="133"/>
      <c r="L236" s="129" t="str">
        <f>IFERROR(VLOOKUP(D236,DB!A:I,9,0),"")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0"/>
  <sheetViews>
    <sheetView workbookViewId="0">
      <selection activeCell="A6" sqref="A6:XFD6"/>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39095</v>
      </c>
      <c r="B2" s="37" t="str">
        <f>IFERROR(VLOOKUP(D2,DB!A:K,11,0),"")</f>
        <v>R5</v>
      </c>
      <c r="C2" s="37">
        <v>3</v>
      </c>
      <c r="D2" s="119" t="s">
        <v>36034</v>
      </c>
      <c r="E2" s="37" t="s">
        <v>38998</v>
      </c>
      <c r="F2" s="38">
        <v>45891.832060185188</v>
      </c>
      <c r="G2" s="145">
        <f ca="1">IFERROR(NOW()-F2,"")</f>
        <v>62.920487152776332</v>
      </c>
      <c r="H2" s="38">
        <v>45891.790393518517</v>
      </c>
      <c r="I2" s="37" t="str">
        <f>IFERROR(VLOOKUP(D2,DB!A:F,6,0),"")</f>
        <v>Generator-SG</v>
      </c>
      <c r="J2" s="37" t="str">
        <f>IFERROR(VLOOKUP(D2,DB!A:G,7,0),"")</f>
        <v>Vandalized</v>
      </c>
      <c r="K2" s="37" t="s">
        <v>39096</v>
      </c>
      <c r="L2" s="37" t="str">
        <f>IFERROR(VLOOKUP(D2,DB!A:I,9,0),"")</f>
        <v>Latis</v>
      </c>
      <c r="M2" s="118"/>
    </row>
    <row r="3" spans="1:13" ht="30.75">
      <c r="A3" s="37" t="s">
        <v>39097</v>
      </c>
      <c r="B3" s="37" t="str">
        <f>IFERROR(VLOOKUP(D3,DB!A:K,11,0),"")</f>
        <v>R5</v>
      </c>
      <c r="C3" s="37">
        <v>1</v>
      </c>
      <c r="D3" s="37" t="s">
        <v>31329</v>
      </c>
      <c r="E3" s="37" t="s">
        <v>39079</v>
      </c>
      <c r="F3" s="38">
        <v>45926.188877314817</v>
      </c>
      <c r="G3" s="145">
        <f t="shared" ref="G3" ca="1" si="0">IFERROR(NOW()-F3,"")</f>
        <v>28.563670023148006</v>
      </c>
      <c r="H3" s="38">
        <v>45926.158159722225</v>
      </c>
      <c r="I3" s="37" t="str">
        <f>IFERROR(VLOOKUP(D3,DB!A:F,6,0),"")</f>
        <v>SCECO</v>
      </c>
      <c r="J3" s="37" t="str">
        <f>IFERROR(VLOOKUP(D3,DB!A:G,7,0),"")</f>
        <v>Good</v>
      </c>
      <c r="K3" s="37" t="s">
        <v>39098</v>
      </c>
      <c r="L3" s="37" t="str">
        <f>IFERROR(VLOOKUP(D3,DB!A:I,9,0),"")</f>
        <v>Latis</v>
      </c>
      <c r="M3" s="118"/>
    </row>
    <row r="4" spans="1:13" ht="48" customHeight="1">
      <c r="A4" s="153" t="s">
        <v>39099</v>
      </c>
      <c r="B4" s="153" t="str">
        <f>IFERROR(VLOOKUP(D4,DB!A:K,11,0),"")</f>
        <v>R5</v>
      </c>
      <c r="C4" s="153">
        <v>1</v>
      </c>
      <c r="D4" s="153" t="s">
        <v>34781</v>
      </c>
      <c r="E4" s="153" t="s">
        <v>39079</v>
      </c>
      <c r="F4" s="154">
        <v>45948.661111111112</v>
      </c>
      <c r="G4" s="155">
        <f ca="1">IFERROR(NOW()-F4,"")</f>
        <v>6.0914362268522382</v>
      </c>
      <c r="H4" s="154">
        <v>45948.661111111112</v>
      </c>
      <c r="I4" s="153" t="str">
        <f>IFERROR(VLOOKUP(D4,DB!A:F,6,0),"")</f>
        <v>SCECO</v>
      </c>
      <c r="J4" s="153" t="str">
        <f>IFERROR(VLOOKUP(D4,DB!A:G,7,0),"")</f>
        <v>Dead</v>
      </c>
      <c r="K4" s="153" t="s">
        <v>39100</v>
      </c>
      <c r="L4" s="153" t="str">
        <f>IFERROR(VLOOKUP(D4,DB!A:I,9,0),"")</f>
        <v>Latis</v>
      </c>
    </row>
    <row r="5" spans="1:13" ht="30.75">
      <c r="A5" s="153" t="s">
        <v>39101</v>
      </c>
      <c r="B5" s="153" t="str">
        <f>IFERROR(VLOOKUP(D5,DB!A:K,11,0),"")</f>
        <v>R5</v>
      </c>
      <c r="C5" s="153">
        <v>1</v>
      </c>
      <c r="D5" s="153" t="s">
        <v>35526</v>
      </c>
      <c r="E5" s="153" t="s">
        <v>38998</v>
      </c>
      <c r="F5" s="154">
        <v>45954.449641203704</v>
      </c>
      <c r="G5" s="155">
        <f ca="1">IFERROR(NOW()-F5,"")</f>
        <v>0.30290613426041091</v>
      </c>
      <c r="H5" s="154">
        <v>45954.369560185187</v>
      </c>
      <c r="I5" s="153" t="str">
        <f>IFERROR(VLOOKUP(D5,DB!A:F,6,0),"")</f>
        <v>SCECO</v>
      </c>
      <c r="J5" s="153" t="str">
        <f>IFERROR(VLOOKUP(D5,DB!A:G,7,0),"")</f>
        <v>Good</v>
      </c>
      <c r="K5" s="153" t="s">
        <v>39102</v>
      </c>
      <c r="L5" s="153" t="str">
        <f>IFERROR(VLOOKUP(D5,DB!A:I,9,0),"")</f>
        <v>Latis</v>
      </c>
    </row>
    <row r="6" spans="1:13" ht="15">
      <c r="A6" s="153"/>
      <c r="B6" s="153" t="str">
        <f>IFERROR(VLOOKUP(D6,DB!A:K,11,0),"")</f>
        <v/>
      </c>
      <c r="C6" s="153"/>
      <c r="D6" s="153"/>
      <c r="E6" s="153"/>
      <c r="F6" s="154"/>
      <c r="G6" s="155">
        <f ca="1">IFERROR(NOW()-F6,"")</f>
        <v>45954.752547337965</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45954.752547337965</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45954.752547337965</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45954.752547337965</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45954.752547337965</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45954.752547337965</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45954.752547337965</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45954.752547337965</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45954.752547337965</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45954.752547337965</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45954.752547337965</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45954.752547337965</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45954.752547337965</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45954.752547337965</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45954.752547337965</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45954.752547337965</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45954.752547337965</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45954.752547337965</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45954.752547337965</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45954.752547337965</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45954.752547337965</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45954.752547337965</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45954.752547337965</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45954.752547337965</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45954.752547337965</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45954.752547337965</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45954.752547337965</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45954.752547337965</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45954.752547337965</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45954.752547337965</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45954.752547337965</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45954.752547337965</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45954.752547337965</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45954.752547337965</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45954.752547337965</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45954.752547337965</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45954.752547337965</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45954.752547337965</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45954.752547337965</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45954.752547337965</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45954.752547337965</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45954.752547337965</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45954.752547337965</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45954.752547337965</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45954.752547337965</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45954.752547337965</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45954.752547337965</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45954.752547337965</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45954.752547337965</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45954.752547337965</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45954.752547337965</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45954.752547337965</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45954.752547337965</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45954.752547337965</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45954.752547337965</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45954.752547337965</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45954.752547337965</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45954.752547337965</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45954.752547337965</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45954.752547337965</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45954.752547337965</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45954.752547337965</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45954.752547337965</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45954.752547337965</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45954.752547337965</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45954.752547337965</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45954.752547337965</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45954.752547337965</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45954.752547337965</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45954.752547337965</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45954.752547337965</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45954.752547337965</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45954.752547337965</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45954.752547337965</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45954.752547337965</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45954.752547337965</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45954.752547337965</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45954.752547337965</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45954.752547337965</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45954.752547337965</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45954.752547337965</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45954.752547337965</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45954.752547337965</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45954.752547337965</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45954.752547337965</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45954.752547337965</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45954.752547337965</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45954.752547337965</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45954.752547337965</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45954.752547337965</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45954.752547337965</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45954.752547337965</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45954.752547337965</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45954.752547337965</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45954.752547337965</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45954.752547337965</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45954.752547337965</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45954.752547337965</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45954.752547337965</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45954.752547337965</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45954.752547337965</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45954.752547337965</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45954.752547337965</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45954.752547337965</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45954.752547337965</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45954.752547337965</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45954.752547337965</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45954.752547337965</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45954.752547337965</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45954.752547337965</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45954.752547337965</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45954.752547337965</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45954.752547337965</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45954.752547337965</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45954.752547337965</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45954.752547337965</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45954.752547337965</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45954.752547337965</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45954.752547337965</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45954.752547337965</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45954.752547337965</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45954.752547337965</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45954.752547337965</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45954.752547337965</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45954.752547337965</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45954.752547337965</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45954.752547337965</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45954.752547337965</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45954.752547337965</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45954.752547337965</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45954.752547337965</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45954.752547337965</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45954.752547337965</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45954.752547337965</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45954.752547337965</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45954.752547337965</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45954.752547337965</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45954.752547337965</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45954.752547337965</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45954.752547337965</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45954.752547337965</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45954.752547337965</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45954.752547337965</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45954.752547337965</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45954.752547337965</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45954.752547337965</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45954.752547337965</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45954.752547337965</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45954.752547337965</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45954.752547337965</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45954.752547337965</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45954.752547337965</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45954.752547337965</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45954.752547337965</v>
      </c>
      <c r="H159" s="154"/>
      <c r="I159" s="153" t="str">
        <f>IFERROR(VLOOKUP(D159,DB!A:F,6,0),"")</f>
        <v/>
      </c>
      <c r="J159" s="153" t="str">
        <f>IFERROR(VLOOKUP(D159,DB!A:G,7,0),"")</f>
        <v/>
      </c>
      <c r="K159" s="153"/>
      <c r="L159" s="153" t="str">
        <f>IFERROR(VLOOKUP(D159,DB!A:I,9,0),"")</f>
        <v/>
      </c>
    </row>
    <row r="160" spans="1:12" ht="15">
      <c r="A160" s="159"/>
      <c r="B160" s="159" t="str">
        <f>IFERROR(VLOOKUP(D160,DB!A:K,11,0),"")</f>
        <v/>
      </c>
      <c r="C160" s="159"/>
      <c r="D160" s="159"/>
      <c r="E160" s="159"/>
      <c r="F160" s="160"/>
      <c r="G160" s="161">
        <f ca="1">IFERROR(NOW()-F160,"")</f>
        <v>45954.752547337965</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45954.752547337965</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45954.752547337965</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45954.752547337965</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45954.752547337965</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45954.752547337965</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45954.752547337965</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45954.752547337965</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45954.752547337965</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45954.752547337965</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45954.752547337965</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45954.752547337965</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45954.752547337965</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45954.752547337965</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45954.752547337965</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45954.752547337965</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45954.752547337965</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45954.752547337965</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45954.752547337965</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45954.752547337965</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45954.752547337965</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45954.752547337965</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45954.752547337965</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45954.752547337965</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45954.752547337965</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45954.752547337965</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45954.752547337965</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45954.752547337965</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45954.752547337965</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45954.752547337965</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45954.752547337965</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45954.752547337965</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45954.752547337965</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45954.752547337965</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45954.752547337965</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45954.752547337965</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45954.752547337965</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45954.752547337965</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45954.752547337965</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45954.752547337965</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45954.752547337965</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45954.752547337965</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45954.752547337965</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45954.752547337965</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45954.752547337965</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45954.752547337965</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45954.752547337965</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45954.752547337965</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45954.752547337965</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45954.752547337965</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45954.752547337965</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45954.752547337965</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45954.752547337965</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45954.752547337965</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45954.752547337965</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45954.752547337965</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45954.752547337965</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45954.752547337965</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45954.752547337965</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45954.752547337965</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45954.752547337965</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45954.752547337965</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45954.752547337965</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45954.752547337965</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45954.752547337965</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45954.752547337965</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45954.752547337965</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45954.752547337965</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45954.752547337965</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45954.752547337965</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45954.752547337965</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45954.752547337965</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45954.752547337965</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45954.752547337965</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45954.752547337965</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45954.752547337965</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45954.752547337965</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45954.752547337965</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45954.752547337965</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45954.752547337965</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45954.752547337965</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45954.752547337965</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45954.752547337965</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45954.752547337965</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45954.752547337965</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45954.752547337965</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45954.752547337965</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45954.752547337965</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45954.752547337965</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45954.752547337965</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45954.752547337965</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45954.752547337965</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45954.752547337965</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45954.752547337965</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45954.752547337965</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45954.752547337965</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45954.752547337965</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45954.752547337965</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45954.752547337965</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45954.752547337965</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45954.752547337965</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45954.752547337965</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45954.752547337965</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45954.752547337965</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45954.752547337965</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45954.752547337965</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45954.752547337965</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45954.752547337965</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45954.752547337965</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45954.752547337965</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45954.752547337965</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45954.752547337965</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45954.752547337965</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45954.752547337965</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45954.752547337965</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45954.752547337965</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45954.752547337965</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45954.752547337965</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45954.752547337965</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45954.752547337965</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45954.752547337965</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45954.752547337965</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45954.752547337965</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45954.752547337965</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45954.752547337965</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45954.752547337965</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45954.752547337965</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45954.752547337965</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45954.752547337965</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45954.752547337965</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45954.752547337965</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45954.752547337965</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45954.752547337965</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45954.752547337965</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45954.752547337965</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45954.752547337965</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45954.752547337965</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45954.752547337965</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45954.752547337965</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45954.752547337965</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45954.752547337965</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45954.752547337965</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45954.752547337965</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45954.752547337965</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45954.752547337965</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45954.752547337965</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45954.752547337965</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45954.752547337965</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45954.752547337965</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45954.752547337965</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45954.752547337965</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45954.752547337965</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45954.752547337965</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45954.752547337965</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45954.752547337965</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45954.752547337965</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45954.752547337965</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45954.752547337965</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45954.752547337965</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45954.752547337965</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45954.752547337965</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45954.752547337965</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45954.752547337965</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45954.752547337965</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45954.752547337965</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45954.752547337965</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45954.752547337965</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45954.752547337965</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45954.752547337965</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45954.752547337965</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45954.752547337965</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45954.752547337965</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45954.752547337965</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45954.752547337965</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45954.752547337965</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45954.752547337965</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45954.752547337965</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45954.752547337965</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45954.752547337965</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45954.752547337965</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45954.752547337965</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45954.752547337965</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45954.752547337965</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45954.752547337965</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45954.752547337965</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45954.752547337965</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45954.752547337965</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45954.752547337965</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45954.752547337965</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45954.752547337965</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45954.752547337965</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45954.752547337965</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45954.752547337965</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45954.752547337965</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45954.752547337965</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45954.752547337965</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45954.752547337965</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45954.752547337965</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45954.752547337965</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45954.752547337965</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45954.752547337965</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45954.752547337965</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45954.752547337965</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45954.752547337965</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45954.752547337965</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45954.752547337965</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45954.752547337965</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45954.752547337965</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45954.752547337965</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45954.752547337965</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45954.752547337965</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45954.752547337965</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45954.752547337965</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45954.752547337965</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45954.752547337965</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45954.752547337965</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45954.752547337965</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45954.752547337965</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45954.752547337965</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45954.752547337965</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45954.752547337965</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45954.752547337965</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45954.752547337965</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45954.752547337965</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45954.752547337965</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45954.752547337965</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45954.752547337965</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45954.752547337965</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45954.752547337965</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45954.752547337965</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45954.752547337965</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45954.752547337965</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45954.752547337965</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45954.752547337965</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45954.752547337965</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45954.752547337965</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45954.752547337965</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45954.752547337965</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45954.752547337965</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45954.752547337965</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45954.752547337965</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45954.752547337965</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45954.752547337965</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45954.752547337965</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45954.752547337965</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45954.752547337965</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45954.752547337965</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45954.752547337965</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45954.752547337965</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45954.752547337965</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45954.752547337965</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45954.752547337965</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45954.752547337965</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45954.752547337965</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45954.752547337965</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45954.752547337965</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45954.752547337965</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45954.752547337965</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45954.752547337965</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45954.752547337965</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45954.752547337965</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45954.752547337965</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45954.752547337965</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45954.752547337965</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45954.752547337965</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45954.752547337965</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45954.752547337965</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45954.752547337965</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45954.752547337965</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45954.752547337965</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45954.752547337965</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45954.752547337965</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45954.752547337965</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45954.752547337965</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45954.752547337965</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45954.752547337965</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45954.752547337965</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45954.752547337965</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45954.752547337965</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45954.752547337965</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45954.752547337965</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45954.752547337965</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45954.752547337965</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45954.752547337965</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45954.752547337965</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45954.752547337965</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45954.752547337965</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45954.752547337965</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45954.752547337965</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45954.752547337965</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45954.752547337965</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45954.752547337965</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45954.752547337965</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45954.752547337965</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45954.752547337965</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45954.752547337965</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45954.752547337965</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45954.752547337965</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45954.752547337965</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45954.752547337965</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45954.752547337965</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45954.752547337965</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45954.752547337965</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45954.752547337965</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45954.752547337965</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45954.752547337965</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45954.752547337965</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45954.752547337965</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45954.752547337965</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45954.752547337965</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45954.752547337965</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45954.752547337965</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45954.752547337965</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45954.752547337965</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45954.752547337965</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45954.752547337965</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45954.752547337965</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45954.752547337965</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45954.752547337965</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45954.752547337965</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45954.752547337965</v>
      </c>
      <c r="H480" s="160"/>
      <c r="I480" s="159" t="str">
        <f>IFERROR(VLOOKUP(D480,DB!A:F,6,0),"")</f>
        <v/>
      </c>
      <c r="J480" s="159" t="str">
        <f>IFERROR(VLOOKUP(D480,DB!A:G,7,0),"")</f>
        <v/>
      </c>
      <c r="K480" s="159"/>
      <c r="L480" s="159" t="str">
        <f>IFERROR(VLOOKUP(D480,DB!A:I,9,0),"")</f>
        <v/>
      </c>
    </row>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90" ht="15"/>
    <row r="591" ht="15"/>
    <row r="593" ht="15"/>
    <row r="594" ht="15"/>
    <row r="595" ht="15"/>
    <row r="596" ht="15"/>
    <row r="598" ht="15"/>
    <row r="599" ht="15"/>
    <row r="606" ht="15"/>
    <row r="607" ht="15"/>
    <row r="608" ht="15"/>
    <row r="609" ht="15"/>
    <row r="610" ht="15"/>
    <row r="611" ht="15"/>
    <row r="614" ht="15"/>
    <row r="615" ht="15"/>
    <row r="616" ht="15"/>
    <row r="617" ht="15"/>
    <row r="618" ht="15"/>
    <row r="619" ht="15"/>
    <row r="620" ht="15"/>
    <row r="621" ht="15"/>
    <row r="622" ht="15"/>
    <row r="623" ht="15"/>
    <row r="624" ht="15"/>
    <row r="625"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1" ht="15"/>
    <row r="682" ht="15"/>
    <row r="719" ht="15"/>
    <row r="720" ht="15"/>
    <row r="721" ht="15"/>
    <row r="722" ht="15"/>
    <row r="723" ht="15"/>
    <row r="724" ht="15"/>
    <row r="725" ht="15"/>
    <row r="726" ht="15"/>
    <row r="727" ht="15"/>
    <row r="728"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9" ht="15"/>
    <row r="810" ht="15"/>
    <row r="811" ht="15"/>
    <row r="813" ht="15"/>
    <row r="814"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7" ht="15"/>
    <row r="848" ht="15"/>
    <row r="1018" ht="15"/>
    <row r="1019" ht="15"/>
    <row r="1020" ht="15"/>
    <row r="1021" ht="15"/>
    <row r="1022" ht="15"/>
    <row r="1023" ht="15"/>
    <row r="1029" ht="15"/>
    <row r="1030" ht="15"/>
    <row r="1031" ht="15"/>
    <row r="1032" ht="15"/>
    <row r="1033" ht="15"/>
    <row r="1034" ht="15"/>
    <row r="1035"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6" ht="15"/>
    <row r="1087" ht="15"/>
    <row r="1093" ht="15"/>
    <row r="1094" ht="15"/>
    <row r="1096" ht="15"/>
    <row r="1097" ht="15"/>
    <row r="1098" ht="15"/>
    <row r="1099" ht="15"/>
    <row r="1100" ht="15"/>
    <row r="1101" ht="15"/>
    <row r="1102" ht="15"/>
    <row r="1104" ht="15"/>
    <row r="1105" ht="15"/>
    <row r="1106"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1" ht="15"/>
    <row r="1172" ht="15"/>
    <row r="1175" ht="15"/>
    <row r="1176" ht="15"/>
    <row r="1177" ht="15"/>
    <row r="1178" ht="15"/>
    <row r="1179" ht="15"/>
    <row r="1180" ht="15"/>
    <row r="1181" ht="15"/>
    <row r="1182" ht="15"/>
    <row r="1183" ht="15"/>
    <row r="1184" ht="15"/>
    <row r="1185" ht="15"/>
    <row r="1186" ht="15"/>
    <row r="1187" ht="15"/>
    <row r="1188" ht="15"/>
    <row r="1190" ht="15"/>
    <row r="1191" ht="15"/>
    <row r="1192" ht="15"/>
    <row r="1193" ht="15"/>
    <row r="1194" ht="15"/>
    <row r="1195" ht="15"/>
    <row r="1196" ht="15"/>
    <row r="1197" ht="15"/>
    <row r="1198" ht="15"/>
    <row r="1199" ht="15"/>
    <row r="1200" ht="15"/>
    <row r="1201" ht="15"/>
    <row r="1204" ht="15"/>
    <row r="1205" ht="15"/>
    <row r="1206" ht="15"/>
    <row r="1207" ht="15"/>
    <row r="1208" ht="15"/>
    <row r="1209" ht="15"/>
    <row r="1210" ht="15"/>
    <row r="1212" ht="15"/>
    <row r="1213" ht="15"/>
    <row r="1214" ht="15"/>
    <row r="1215" ht="15"/>
    <row r="1216" ht="15"/>
    <row r="1217" ht="15"/>
    <row r="1218" ht="15"/>
    <row r="1219" ht="15"/>
    <row r="1220" ht="15"/>
    <row r="1221" ht="15"/>
    <row r="1222" ht="15"/>
    <row r="1224" ht="15"/>
    <row r="1225" ht="15"/>
    <row r="1226" ht="15"/>
    <row r="1227" ht="15"/>
    <row r="1228" ht="15"/>
    <row r="1229" ht="15"/>
    <row r="1230" ht="15"/>
    <row r="1231" ht="15"/>
    <row r="1232" ht="15"/>
    <row r="1233" ht="15"/>
    <row r="1241" ht="15"/>
    <row r="1242" ht="15"/>
    <row r="1245" ht="15"/>
    <row r="1246" ht="15"/>
    <row r="1247" ht="15"/>
    <row r="1248" ht="15"/>
    <row r="1249" ht="15"/>
    <row r="1250" ht="15"/>
    <row r="1251" ht="15"/>
    <row r="1252" ht="15"/>
    <row r="1255" ht="15"/>
    <row r="1256" ht="15"/>
    <row r="1257" ht="15"/>
    <row r="1258" ht="15"/>
    <row r="1259" ht="15"/>
    <row r="1260" ht="15"/>
    <row r="1261" ht="15"/>
    <row r="1262" ht="15"/>
    <row r="1263" ht="15"/>
    <row r="1264" ht="15"/>
    <row r="1265" ht="15"/>
    <row r="1266" ht="15"/>
    <row r="1268" ht="15"/>
    <row r="1269" ht="15"/>
    <row r="1270" ht="15"/>
    <row r="1273" ht="15"/>
    <row r="1275" ht="15"/>
    <row r="1277" ht="15"/>
    <row r="1280" ht="15"/>
    <row r="1281" ht="15"/>
    <row r="1282" ht="15"/>
    <row r="1284" ht="15"/>
    <row r="1286" ht="15"/>
    <row r="1287" ht="15"/>
    <row r="1288" ht="15"/>
    <row r="1289" ht="15"/>
    <row r="1290" ht="15"/>
    <row r="1292" ht="15"/>
    <row r="1293" ht="15"/>
    <row r="1294" ht="15"/>
    <row r="1295" ht="15"/>
    <row r="1297" ht="15"/>
    <row r="1299" ht="15"/>
    <row r="1300" ht="15"/>
    <row r="1302" ht="15"/>
    <row r="1303" ht="15"/>
    <row r="1304" ht="15"/>
    <row r="1305" ht="15"/>
    <row r="1307" ht="15"/>
    <row r="1309" ht="15"/>
    <row r="1310" ht="15"/>
    <row r="1311" ht="15"/>
    <row r="1312" ht="15"/>
    <row r="1314" ht="15"/>
    <row r="1315" ht="15"/>
    <row r="1316" ht="15"/>
    <row r="1317" ht="15"/>
    <row r="1318" ht="15"/>
    <row r="1319" ht="15"/>
    <row r="1320" ht="15"/>
  </sheetData>
  <dataValidations count="2">
    <dataValidation allowBlank="1" showInputMessage="1" showErrorMessage="1" sqref="E1" xr:uid="{920C6338-E771-4DAE-8C89-92A9093EA4DE}"/>
    <dataValidation type="list" allowBlank="1" showInputMessage="1" showErrorMessage="1" sqref="E2:E48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7"/>
  <sheetViews>
    <sheetView tabSelected="1" workbookViewId="0">
      <selection activeCell="K7" sqref="K7"/>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39103</v>
      </c>
      <c r="B2" s="104" t="str">
        <f>IFERROR(VLOOKUP(D2,DB!A:K,11,0),"")</f>
        <v>R6</v>
      </c>
      <c r="C2" s="106">
        <v>1</v>
      </c>
      <c r="D2" s="104" t="s">
        <v>32712</v>
      </c>
      <c r="E2" s="107" t="s">
        <v>38998</v>
      </c>
      <c r="F2" s="108">
        <v>45954.634247685186</v>
      </c>
      <c r="G2" s="77">
        <f ca="1">IFERROR(NOW()-F2,"-")</f>
        <v>0.11829965277865995</v>
      </c>
      <c r="H2" s="108">
        <v>45954.62840277778</v>
      </c>
      <c r="I2" s="104" t="str">
        <f>IFERROR(VLOOKUP(D2,DB!A:F,6,0),"")</f>
        <v>SCECO</v>
      </c>
      <c r="J2" s="103" t="str">
        <f>IFERROR(VLOOKUP(D2,DB!A:G,7,0),"")</f>
        <v>Dead</v>
      </c>
      <c r="K2" s="109" t="s">
        <v>39104</v>
      </c>
      <c r="L2" s="110" t="str">
        <f>IFERROR(VLOOKUP(D2,DB!A:I,9,0),"")</f>
        <v>Latis</v>
      </c>
    </row>
    <row r="3" spans="1:16383" ht="31.5" customHeight="1">
      <c r="A3" s="105" t="s">
        <v>39105</v>
      </c>
      <c r="B3" s="104" t="str">
        <f>IFERROR(VLOOKUP(D3,DB!A:K,11,0),"")</f>
        <v>R6</v>
      </c>
      <c r="C3" s="106">
        <v>3</v>
      </c>
      <c r="D3" s="104" t="s">
        <v>32454</v>
      </c>
      <c r="E3" s="107" t="s">
        <v>38998</v>
      </c>
      <c r="F3" s="108">
        <v>45954.748078703706</v>
      </c>
      <c r="G3" s="77">
        <f ca="1">IFERROR(NOW()-F3,"-")</f>
        <v>4.4686342589557171E-3</v>
      </c>
      <c r="H3" s="108">
        <v>45954.738680555558</v>
      </c>
      <c r="I3" s="104" t="str">
        <f>IFERROR(VLOOKUP(D3,DB!A:F,6,0),"")</f>
        <v>SCECO</v>
      </c>
      <c r="J3" s="103" t="str">
        <f>IFERROR(VLOOKUP(D3,DB!A:G,7,0),"")</f>
        <v>Vandalized</v>
      </c>
      <c r="K3" s="109"/>
      <c r="L3" s="110" t="str">
        <f>IFERROR(VLOOKUP(D3,DB!A:I,9,0),"")</f>
        <v>Latis</v>
      </c>
    </row>
    <row r="4" spans="1:16383" ht="31.5" customHeight="1">
      <c r="A4" s="105"/>
      <c r="B4" s="104" t="str">
        <f>IFERROR(VLOOKUP(D4,DB!A:K,11,0),"")</f>
        <v/>
      </c>
      <c r="C4" s="106"/>
      <c r="D4" s="104"/>
      <c r="E4" s="107"/>
      <c r="F4" s="108"/>
      <c r="G4" s="77">
        <f ca="1">IFERROR(NOW()-F4,"-")</f>
        <v>45954.752547337965</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45954.752547337965</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45954.752547337965</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45954.752547337965</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45954.752547337965</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45954.752547337965</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45954.752547337965</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45954.752547337965</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45954.752547337965</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45954.752547337965</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45954.752547337965</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45954.752547337965</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45954.752547337965</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45954.752547337965</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45954.752547337965</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45954.752547337965</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45954.752547337965</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45954.752547337965</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45954.752547337965</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45954.752547337965</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45954.752547337965</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45954.752547337965</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45954.752547337965</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45954.752547337965</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45954.752547337965</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45954.752547337965</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45954.752547337965</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45954.752547337965</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45954.752547337965</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45954.752547337965</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45954.752547337965</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45954.752547337965</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45954.752547337965</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45954.752547337965</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45954.752547337965</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45954.752547337965</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45954.752547337965</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45954.752547337965</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45954.752547337965</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45954.752547337965</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45954.752547337965</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45954.752547337965</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45954.752547337965</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45954.752547337965</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45954.752547337965</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45954.752547337965</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45954.752547337965</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45954.752547337965</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45954.752547337965</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45954.752547337965</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45954.752547337965</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45954.752547337965</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45954.752547337965</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45954.752547337965</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45954.752547337965</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45954.752547337965</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45954.752547337965</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45954.752547337965</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45954.752547337965</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45954.752547337965</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45954.752547337965</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45954.752547337965</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45954.752547337965</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45954.752547337965</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45954.752547337965</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45954.752547337965</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45954.752547337965</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45954.752547337965</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45954.752547337965</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45954.752547337965</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45954.752547337965</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45954.752547337965</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45954.752547337965</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45954.752547337965</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45954.752547337965</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45954.752547337965</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45954.752547337965</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45954.752547337965</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45954.752547337965</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45954.752547337965</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45954.752547337965</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45954.752547337965</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45954.752547337965</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45954.752547337965</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45954.752547337965</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45954.752547337965</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45954.752547337965</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45954.752547337965</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45954.752547337965</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45954.752547337965</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45954.752547337965</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45954.752547337965</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45954.752547337965</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45954.752547337965</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45954.752547337965</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45954.752547337965</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45954.752547337965</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45954.752547337965</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45954.752547337965</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45954.752547337965</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45954.752547337965</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45954.752547337965</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45954.752547337965</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45954.752547337965</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45954.752547337965</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45954.752547337965</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45954.752547337965</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45954.752547337965</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45954.752547337965</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45954.752547337965</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45954.752547337965</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45954.752547337965</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45954.752547337965</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45954.752547337965</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45954.752547337965</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45954.752547337965</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45954.752547337965</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45954.752547337965</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45954.752547337965</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45954.752547337965</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45954.752547337965</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45954.752547337965</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45954.752547337965</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45954.752547337965</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45954.752547337965</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45954.752547337965</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45954.752547337965</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45954.752547337965</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45954.752547337965</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45954.752547337965</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45954.752547337965</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45954.752547337965</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45954.752547337965</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45954.752547337965</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45954.752547337965</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45954.752547337965</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45954.752547337965</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45954.752547337965</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45954.752547337965</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45954.752547337965</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45954.752547337965</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45954.752547337965</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45954.752547337965</v>
      </c>
      <c r="H146" s="108"/>
      <c r="I146" s="104" t="str">
        <f>IFERROR(VLOOKUP(D146,DB!A:F,6,0),"")</f>
        <v/>
      </c>
      <c r="J146" s="103" t="str">
        <f>IFERROR(VLOOKUP(D146,DB!A:G,7,0),"")</f>
        <v/>
      </c>
      <c r="K146" s="109"/>
      <c r="L146" s="110" t="str">
        <f>IFERROR(VLOOKUP(D146,DB!A:I,9,0),"")</f>
        <v/>
      </c>
    </row>
    <row r="147" spans="1:12" ht="31.5" customHeight="1">
      <c r="A147" s="105"/>
      <c r="B147" s="104" t="str">
        <f>IFERROR(VLOOKUP(D147,DB!A:K,11,0),"")</f>
        <v/>
      </c>
      <c r="C147" s="106"/>
      <c r="D147" s="104"/>
      <c r="E147" s="107"/>
      <c r="F147" s="108"/>
      <c r="G147" s="77">
        <f ca="1">IFERROR(NOW()-F147,"-")</f>
        <v>45954.752547337965</v>
      </c>
      <c r="H147" s="108"/>
      <c r="I147" s="104" t="str">
        <f>IFERROR(VLOOKUP(D147,DB!A:F,6,0),"")</f>
        <v/>
      </c>
      <c r="J147" s="103" t="str">
        <f>IFERROR(VLOOKUP(D147,DB!A:G,7,0),"")</f>
        <v/>
      </c>
      <c r="K147" s="109"/>
      <c r="L147" s="110" t="str">
        <f>IFERROR(VLOOKUP(D147,DB!A:I,9,0),"")</f>
        <v/>
      </c>
    </row>
  </sheetData>
  <dataValidations count="2">
    <dataValidation allowBlank="1" showInputMessage="1" showErrorMessage="1" sqref="E1" xr:uid="{380493DB-286A-4683-AF55-C78F04945A49}"/>
    <dataValidation type="list" allowBlank="1" showInputMessage="1" showErrorMessage="1" sqref="E2:E14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2025-10-24T15:04:46Z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